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22035" windowHeight="1258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O25" i="1" l="1"/>
  <c r="M24" i="1"/>
  <c r="K23" i="1"/>
  <c r="O21" i="1"/>
  <c r="M20" i="1"/>
  <c r="K19" i="1"/>
  <c r="O17" i="1"/>
  <c r="M16" i="1"/>
  <c r="K15" i="1"/>
  <c r="O13" i="1"/>
  <c r="M12" i="1"/>
  <c r="K11" i="1"/>
  <c r="O9" i="1"/>
  <c r="M8" i="1"/>
  <c r="K7" i="1"/>
  <c r="N22" i="1"/>
  <c r="J20" i="1"/>
  <c r="J16" i="1"/>
  <c r="J12" i="1"/>
  <c r="J8" i="1"/>
  <c r="O23" i="1"/>
  <c r="M18" i="1"/>
  <c r="M14" i="1"/>
  <c r="M10" i="1"/>
  <c r="M6" i="1"/>
  <c r="N23" i="1"/>
  <c r="N19" i="1"/>
  <c r="J13" i="1"/>
  <c r="N7" i="1"/>
  <c r="N25" i="1"/>
  <c r="L24" i="1"/>
  <c r="J23" i="1"/>
  <c r="N21" i="1"/>
  <c r="L20" i="1"/>
  <c r="J19" i="1"/>
  <c r="N17" i="1"/>
  <c r="L16" i="1"/>
  <c r="J15" i="1"/>
  <c r="N13" i="1"/>
  <c r="L12" i="1"/>
  <c r="J11" i="1"/>
  <c r="N9" i="1"/>
  <c r="L8" i="1"/>
  <c r="J7" i="1"/>
  <c r="J24" i="1"/>
  <c r="N18" i="1"/>
  <c r="N14" i="1"/>
  <c r="N10" i="1"/>
  <c r="K25" i="1"/>
  <c r="K21" i="1"/>
  <c r="K17" i="1"/>
  <c r="K13" i="1"/>
  <c r="K9" i="1"/>
  <c r="J25" i="1"/>
  <c r="J21" i="1"/>
  <c r="N15" i="1"/>
  <c r="L10" i="1"/>
  <c r="M25" i="1"/>
  <c r="K24" i="1"/>
  <c r="O22" i="1"/>
  <c r="M21" i="1"/>
  <c r="K20" i="1"/>
  <c r="O18" i="1"/>
  <c r="M17" i="1"/>
  <c r="K16" i="1"/>
  <c r="O14" i="1"/>
  <c r="M13" i="1"/>
  <c r="K12" i="1"/>
  <c r="O10" i="1"/>
  <c r="M9" i="1"/>
  <c r="K8" i="1"/>
  <c r="O6" i="1"/>
  <c r="L25" i="1"/>
  <c r="L21" i="1"/>
  <c r="L17" i="1"/>
  <c r="L13" i="1"/>
  <c r="L9" i="1"/>
  <c r="N6" i="1"/>
  <c r="M22" i="1"/>
  <c r="O19" i="1"/>
  <c r="O15" i="1"/>
  <c r="O11" i="1"/>
  <c r="O7" i="1"/>
  <c r="L22" i="1"/>
  <c r="L18" i="1"/>
  <c r="L14" i="1"/>
  <c r="J9" i="1"/>
  <c r="O24" i="1"/>
  <c r="M23" i="1"/>
  <c r="K22" i="1"/>
  <c r="O20" i="1"/>
  <c r="M19" i="1"/>
  <c r="K18" i="1"/>
  <c r="O16" i="1"/>
  <c r="M15" i="1"/>
  <c r="K14" i="1"/>
  <c r="O12" i="1"/>
  <c r="M11" i="1"/>
  <c r="K10" i="1"/>
  <c r="O8" i="1"/>
  <c r="M7" i="1"/>
  <c r="K6" i="1"/>
  <c r="N24" i="1"/>
  <c r="L23" i="1"/>
  <c r="J22" i="1"/>
  <c r="N20" i="1"/>
  <c r="L19" i="1"/>
  <c r="J18" i="1"/>
  <c r="N16" i="1"/>
  <c r="L15" i="1"/>
  <c r="J14" i="1"/>
  <c r="N12" i="1"/>
  <c r="L11" i="1"/>
  <c r="J10" i="1"/>
  <c r="N8" i="1"/>
  <c r="L7" i="1"/>
  <c r="J6" i="1"/>
  <c r="J17" i="1"/>
  <c r="N11" i="1"/>
  <c r="L6" i="1"/>
  <c r="G25" i="1"/>
  <c r="F25" i="1"/>
  <c r="E25" i="1"/>
  <c r="D25" i="1"/>
  <c r="C25" i="1"/>
  <c r="B25" i="1"/>
  <c r="G24" i="1"/>
  <c r="F24" i="1"/>
  <c r="E24" i="1"/>
  <c r="D24" i="1"/>
  <c r="C24" i="1"/>
  <c r="B24" i="1"/>
  <c r="G23" i="1"/>
  <c r="F23" i="1"/>
  <c r="E23" i="1"/>
  <c r="D23" i="1"/>
  <c r="C23" i="1"/>
  <c r="B23" i="1"/>
  <c r="G22" i="1"/>
  <c r="F22" i="1"/>
  <c r="E22" i="1"/>
  <c r="D22" i="1"/>
  <c r="C22" i="1"/>
  <c r="B22" i="1"/>
  <c r="G21" i="1"/>
  <c r="F21" i="1"/>
  <c r="E21" i="1"/>
  <c r="D21" i="1"/>
  <c r="C21" i="1"/>
  <c r="B21" i="1"/>
  <c r="G20" i="1"/>
  <c r="F20" i="1"/>
  <c r="E20" i="1"/>
  <c r="D20" i="1"/>
  <c r="C20" i="1"/>
  <c r="B20" i="1"/>
  <c r="G19" i="1"/>
  <c r="F19" i="1"/>
  <c r="E19" i="1"/>
  <c r="D19" i="1"/>
  <c r="C19" i="1"/>
  <c r="B19" i="1"/>
  <c r="G18" i="1"/>
  <c r="F18" i="1"/>
  <c r="E18" i="1"/>
  <c r="D18" i="1"/>
  <c r="C18" i="1"/>
  <c r="B18" i="1"/>
  <c r="G17" i="1"/>
  <c r="F17" i="1"/>
  <c r="E17" i="1"/>
  <c r="D17" i="1"/>
  <c r="C17" i="1"/>
  <c r="B17" i="1"/>
  <c r="G16" i="1"/>
  <c r="F16" i="1"/>
  <c r="E16" i="1"/>
  <c r="D16" i="1"/>
  <c r="C16" i="1"/>
  <c r="B16" i="1"/>
  <c r="G15" i="1"/>
  <c r="F15" i="1"/>
  <c r="E15" i="1"/>
  <c r="D15" i="1"/>
  <c r="C15" i="1"/>
  <c r="B15" i="1"/>
  <c r="G14" i="1"/>
  <c r="F14" i="1"/>
  <c r="E14" i="1"/>
  <c r="D14" i="1"/>
  <c r="C14" i="1"/>
  <c r="B14" i="1"/>
  <c r="G13" i="1"/>
  <c r="F13" i="1"/>
  <c r="E13" i="1"/>
  <c r="D13" i="1"/>
  <c r="C13" i="1"/>
  <c r="B13" i="1"/>
  <c r="G12" i="1"/>
  <c r="F12" i="1"/>
  <c r="E12" i="1"/>
  <c r="D12" i="1"/>
  <c r="C12" i="1"/>
  <c r="B12" i="1"/>
  <c r="G11" i="1"/>
  <c r="F11" i="1"/>
  <c r="E11" i="1"/>
  <c r="D11" i="1"/>
  <c r="C11" i="1"/>
  <c r="B11" i="1"/>
  <c r="G10" i="1"/>
  <c r="F10" i="1"/>
  <c r="E10" i="1"/>
  <c r="D10" i="1"/>
  <c r="C10" i="1"/>
  <c r="B10" i="1"/>
  <c r="G9" i="1"/>
  <c r="F9" i="1"/>
  <c r="E9" i="1"/>
  <c r="D9" i="1"/>
  <c r="C9" i="1"/>
  <c r="B9" i="1"/>
  <c r="G8" i="1"/>
  <c r="F8" i="1"/>
  <c r="E8" i="1"/>
  <c r="D8" i="1"/>
  <c r="C8" i="1"/>
  <c r="B8" i="1"/>
  <c r="G7" i="1"/>
  <c r="F7" i="1"/>
  <c r="E7" i="1"/>
  <c r="D7" i="1"/>
  <c r="C7" i="1"/>
  <c r="B7" i="1"/>
  <c r="G6" i="1"/>
  <c r="F6" i="1"/>
  <c r="E6" i="1"/>
  <c r="D6" i="1"/>
  <c r="C6" i="1"/>
  <c r="B6" i="1"/>
</calcChain>
</file>

<file path=xl/sharedStrings.xml><?xml version="1.0" encoding="utf-8"?>
<sst xmlns="http://schemas.openxmlformats.org/spreadsheetml/2006/main" count="68" uniqueCount="10">
  <si>
    <t/>
  </si>
  <si>
    <t>JPY A0-FX</t>
  </si>
  <si>
    <t>I60</t>
  </si>
  <si>
    <t>Date</t>
  </si>
  <si>
    <t>Time</t>
  </si>
  <si>
    <t>Open</t>
  </si>
  <si>
    <t>High</t>
  </si>
  <si>
    <t>Low</t>
  </si>
  <si>
    <t>Last</t>
  </si>
  <si>
    <t>EUR A0-FX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</si>
</sst>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volatileDependencies.xml><?xml version="1.0" encoding="utf-8"?>
<volTypes xmlns="http://schemas.openxmlformats.org/spreadsheetml/2006/main">
  <volType type="realTimeData">
    <main first="esrtd">
      <tp t="s">
        <v/>
        <stp/>
        <stp>*H</stp>
        <stp>JPY A0-FX</stp>
        <stp>Open</stp>
        <stp>I60</stp>
        <stp/>
        <stp>11</stp>
        <tr r="D17" s="1"/>
      </tp>
      <tp t="s">
        <v/>
        <stp/>
        <stp>*H</stp>
        <stp>JPY A0-FX</stp>
        <stp>Open</stp>
        <stp>I60</stp>
        <stp/>
        <stp>10</stp>
        <tr r="D16" s="1"/>
      </tp>
      <tp t="s">
        <v/>
        <stp/>
        <stp>*H</stp>
        <stp>JPY A0-FX</stp>
        <stp>Open</stp>
        <stp>I60</stp>
        <stp/>
        <stp>13</stp>
        <tr r="D19" s="1"/>
      </tp>
      <tp t="s">
        <v/>
        <stp/>
        <stp>*H</stp>
        <stp>JPY A0-FX</stp>
        <stp>Open</stp>
        <stp>I60</stp>
        <stp/>
        <stp>12</stp>
        <tr r="D18" s="1"/>
      </tp>
      <tp t="s">
        <v/>
        <stp/>
        <stp>*H</stp>
        <stp>JPY A0-FX</stp>
        <stp>Open</stp>
        <stp>I60</stp>
        <stp/>
        <stp>15</stp>
        <tr r="D21" s="1"/>
      </tp>
      <tp t="s">
        <v/>
        <stp/>
        <stp>*H</stp>
        <stp>JPY A0-FX</stp>
        <stp>Open</stp>
        <stp>I60</stp>
        <stp/>
        <stp>14</stp>
        <tr r="D20" s="1"/>
      </tp>
      <tp t="s">
        <v/>
        <stp/>
        <stp>*H</stp>
        <stp>JPY A0-FX</stp>
        <stp>Open</stp>
        <stp>I60</stp>
        <stp/>
        <stp>17</stp>
        <tr r="D23" s="1"/>
      </tp>
      <tp t="s">
        <v/>
        <stp/>
        <stp>*H</stp>
        <stp>JPY A0-FX</stp>
        <stp>Open</stp>
        <stp>I60</stp>
        <stp/>
        <stp>16</stp>
        <tr r="D22" s="1"/>
      </tp>
      <tp t="s">
        <v/>
        <stp/>
        <stp>*H</stp>
        <stp>JPY A0-FX</stp>
        <stp>Open</stp>
        <stp>I60</stp>
        <stp/>
        <stp>19</stp>
        <tr r="D25" s="1"/>
      </tp>
      <tp t="s">
        <v/>
        <stp/>
        <stp>*H</stp>
        <stp>JPY A0-FX</stp>
        <stp>Open</stp>
        <stp>I60</stp>
        <stp/>
        <stp>18</stp>
        <tr r="D24" s="1"/>
      </tp>
      <tp t="s">
        <v/>
        <stp/>
        <stp>*H</stp>
        <stp>EUR A0-FX</stp>
        <stp>Open</stp>
        <stp>I60</stp>
        <stp/>
        <stp>14</stp>
        <tr r="L20" s="1"/>
      </tp>
      <tp t="s">
        <v/>
        <stp/>
        <stp>*H</stp>
        <stp>EUR A0-FX</stp>
        <stp>Open</stp>
        <stp>I60</stp>
        <stp/>
        <stp>15</stp>
        <tr r="L21" s="1"/>
      </tp>
      <tp t="s">
        <v/>
        <stp/>
        <stp>*H</stp>
        <stp>EUR A0-FX</stp>
        <stp>Open</stp>
        <stp>I60</stp>
        <stp/>
        <stp>16</stp>
        <tr r="L22" s="1"/>
      </tp>
      <tp t="s">
        <v/>
        <stp/>
        <stp>*H</stp>
        <stp>EUR A0-FX</stp>
        <stp>Open</stp>
        <stp>I60</stp>
        <stp/>
        <stp>17</stp>
        <tr r="L23" s="1"/>
      </tp>
      <tp t="s">
        <v/>
        <stp/>
        <stp>*H</stp>
        <stp>EUR A0-FX</stp>
        <stp>Open</stp>
        <stp>I60</stp>
        <stp/>
        <stp>10</stp>
        <tr r="L16" s="1"/>
      </tp>
      <tp t="s">
        <v/>
        <stp/>
        <stp>*H</stp>
        <stp>EUR A0-FX</stp>
        <stp>Open</stp>
        <stp>I60</stp>
        <stp/>
        <stp>11</stp>
        <tr r="L17" s="1"/>
      </tp>
      <tp t="s">
        <v/>
        <stp/>
        <stp>*H</stp>
        <stp>EUR A0-FX</stp>
        <stp>Open</stp>
        <stp>I60</stp>
        <stp/>
        <stp>12</stp>
        <tr r="L18" s="1"/>
      </tp>
      <tp t="s">
        <v/>
        <stp/>
        <stp>*H</stp>
        <stp>EUR A0-FX</stp>
        <stp>Open</stp>
        <stp>I60</stp>
        <stp/>
        <stp>13</stp>
        <tr r="L19" s="1"/>
      </tp>
      <tp t="s">
        <v/>
        <stp/>
        <stp>*H</stp>
        <stp>EUR A0-FX</stp>
        <stp>Open</stp>
        <stp>I60</stp>
        <stp/>
        <stp>18</stp>
        <tr r="L24" s="1"/>
      </tp>
      <tp t="s">
        <v/>
        <stp/>
        <stp>*H</stp>
        <stp>EUR A0-FX</stp>
        <stp>Open</stp>
        <stp>I60</stp>
        <stp/>
        <stp>19</stp>
        <tr r="L25" s="1"/>
      </tp>
      <tp t="s">
        <v/>
        <stp/>
        <stp>*H</stp>
        <stp>EUR A0-FX</stp>
        <stp>Low</stp>
        <stp>I60</stp>
        <stp/>
        <stp>19</stp>
        <tr r="N25" s="1"/>
      </tp>
      <tp t="s">
        <v/>
        <stp/>
        <stp>*H</stp>
        <stp>EUR A0-FX</stp>
        <stp>Low</stp>
        <stp>I60</stp>
        <stp/>
        <stp>18</stp>
        <tr r="N24" s="1"/>
      </tp>
      <tp t="s">
        <v/>
        <stp/>
        <stp>*H</stp>
        <stp>EUR A0-FX</stp>
        <stp>Low</stp>
        <stp>I60</stp>
        <stp/>
        <stp>13</stp>
        <tr r="N19" s="1"/>
      </tp>
      <tp t="s">
        <v/>
        <stp/>
        <stp>*H</stp>
        <stp>EUR A0-FX</stp>
        <stp>Low</stp>
        <stp>I60</stp>
        <stp/>
        <stp>12</stp>
        <tr r="N18" s="1"/>
      </tp>
      <tp t="s">
        <v/>
        <stp/>
        <stp>*H</stp>
        <stp>EUR A0-FX</stp>
        <stp>Low</stp>
        <stp>I60</stp>
        <stp/>
        <stp>11</stp>
        <tr r="N17" s="1"/>
      </tp>
      <tp t="s">
        <v/>
        <stp/>
        <stp>*H</stp>
        <stp>EUR A0-FX</stp>
        <stp>Low</stp>
        <stp>I60</stp>
        <stp/>
        <stp>10</stp>
        <tr r="N16" s="1"/>
      </tp>
      <tp t="s">
        <v/>
        <stp/>
        <stp>*H</stp>
        <stp>EUR A0-FX</stp>
        <stp>Low</stp>
        <stp>I60</stp>
        <stp/>
        <stp>17</stp>
        <tr r="N23" s="1"/>
      </tp>
      <tp t="s">
        <v/>
        <stp/>
        <stp>*H</stp>
        <stp>EUR A0-FX</stp>
        <stp>Low</stp>
        <stp>I60</stp>
        <stp/>
        <stp>16</stp>
        <tr r="N22" s="1"/>
      </tp>
      <tp t="s">
        <v/>
        <stp/>
        <stp>*H</stp>
        <stp>EUR A0-FX</stp>
        <stp>Low</stp>
        <stp>I60</stp>
        <stp/>
        <stp>15</stp>
        <tr r="N21" s="1"/>
      </tp>
      <tp t="s">
        <v/>
        <stp/>
        <stp>*H</stp>
        <stp>EUR A0-FX</stp>
        <stp>Low</stp>
        <stp>I60</stp>
        <stp/>
        <stp>14</stp>
        <tr r="N20" s="1"/>
      </tp>
      <tp t="s">
        <v/>
        <stp/>
        <stp>*H</stp>
        <stp>JPY A0-FX</stp>
        <stp>Date</stp>
        <stp>I60</stp>
        <stp/>
        <stp>18</stp>
        <tr r="B24" s="1"/>
      </tp>
      <tp t="s">
        <v/>
        <stp/>
        <stp>*H</stp>
        <stp>JPY A0-FX</stp>
        <stp>Date</stp>
        <stp>I60</stp>
        <stp/>
        <stp>19</stp>
        <tr r="B25" s="1"/>
      </tp>
      <tp t="s">
        <v/>
        <stp/>
        <stp>*H</stp>
        <stp>JPY A0-FX</stp>
        <stp>Date</stp>
        <stp>I60</stp>
        <stp/>
        <stp>12</stp>
        <tr r="B18" s="1"/>
      </tp>
      <tp t="s">
        <v/>
        <stp/>
        <stp>*H</stp>
        <stp>JPY A0-FX</stp>
        <stp>Date</stp>
        <stp>I60</stp>
        <stp/>
        <stp>13</stp>
        <tr r="B19" s="1"/>
      </tp>
      <tp t="s">
        <v/>
        <stp/>
        <stp>*H</stp>
        <stp>JPY A0-FX</stp>
        <stp>Date</stp>
        <stp>I60</stp>
        <stp/>
        <stp>10</stp>
        <tr r="B16" s="1"/>
      </tp>
      <tp t="s">
        <v/>
        <stp/>
        <stp>*H</stp>
        <stp>JPY A0-FX</stp>
        <stp>Date</stp>
        <stp>I60</stp>
        <stp/>
        <stp>11</stp>
        <tr r="B17" s="1"/>
      </tp>
      <tp t="s">
        <v/>
        <stp/>
        <stp>*H</stp>
        <stp>JPY A0-FX</stp>
        <stp>Date</stp>
        <stp>I60</stp>
        <stp/>
        <stp>16</stp>
        <tr r="B22" s="1"/>
      </tp>
      <tp t="s">
        <v/>
        <stp/>
        <stp>*H</stp>
        <stp>JPY A0-FX</stp>
        <stp>Date</stp>
        <stp>I60</stp>
        <stp/>
        <stp>17</stp>
        <tr r="B23" s="1"/>
      </tp>
      <tp t="s">
        <v/>
        <stp/>
        <stp>*H</stp>
        <stp>JPY A0-FX</stp>
        <stp>Date</stp>
        <stp>I60</stp>
        <stp/>
        <stp>14</stp>
        <tr r="B20" s="1"/>
      </tp>
      <tp t="s">
        <v/>
        <stp/>
        <stp>*H</stp>
        <stp>JPY A0-FX</stp>
        <stp>Date</stp>
        <stp>I60</stp>
        <stp/>
        <stp>15</stp>
        <tr r="B21" s="1"/>
      </tp>
      <tp t="s">
        <v/>
        <stp/>
        <stp>*H</stp>
        <stp>JPY A0-FX</stp>
        <stp>Last</stp>
        <stp>I60</stp>
        <stp/>
        <stp>19</stp>
        <tr r="G25" s="1"/>
      </tp>
      <tp t="s">
        <v/>
        <stp/>
        <stp>*H</stp>
        <stp>JPY A0-FX</stp>
        <stp>Last</stp>
        <stp>I60</stp>
        <stp/>
        <stp>18</stp>
        <tr r="G24" s="1"/>
      </tp>
      <tp t="s">
        <v/>
        <stp/>
        <stp>*H</stp>
        <stp>JPY A0-FX</stp>
        <stp>Last</stp>
        <stp>I60</stp>
        <stp/>
        <stp>13</stp>
        <tr r="G19" s="1"/>
      </tp>
      <tp t="s">
        <v/>
        <stp/>
        <stp>*H</stp>
        <stp>JPY A0-FX</stp>
        <stp>Last</stp>
        <stp>I60</stp>
        <stp/>
        <stp>12</stp>
        <tr r="G18" s="1"/>
      </tp>
      <tp t="s">
        <v/>
        <stp/>
        <stp>*H</stp>
        <stp>JPY A0-FX</stp>
        <stp>Last</stp>
        <stp>I60</stp>
        <stp/>
        <stp>11</stp>
        <tr r="G17" s="1"/>
      </tp>
      <tp t="s">
        <v/>
        <stp/>
        <stp>*H</stp>
        <stp>JPY A0-FX</stp>
        <stp>Last</stp>
        <stp>I60</stp>
        <stp/>
        <stp>10</stp>
        <tr r="G16" s="1"/>
      </tp>
      <tp t="s">
        <v/>
        <stp/>
        <stp>*H</stp>
        <stp>JPY A0-FX</stp>
        <stp>Last</stp>
        <stp>I60</stp>
        <stp/>
        <stp>17</stp>
        <tr r="G23" s="1"/>
      </tp>
      <tp t="s">
        <v/>
        <stp/>
        <stp>*H</stp>
        <stp>JPY A0-FX</stp>
        <stp>Last</stp>
        <stp>I60</stp>
        <stp/>
        <stp>16</stp>
        <tr r="G22" s="1"/>
      </tp>
      <tp t="s">
        <v/>
        <stp/>
        <stp>*H</stp>
        <stp>JPY A0-FX</stp>
        <stp>Last</stp>
        <stp>I60</stp>
        <stp/>
        <stp>15</stp>
        <tr r="G21" s="1"/>
      </tp>
      <tp t="s">
        <v/>
        <stp/>
        <stp>*H</stp>
        <stp>JPY A0-FX</stp>
        <stp>Last</stp>
        <stp>I60</stp>
        <stp/>
        <stp>14</stp>
        <tr r="G20" s="1"/>
      </tp>
      <tp t="s">
        <v/>
        <stp/>
        <stp>*H</stp>
        <stp>EUR A0-FX</stp>
        <stp>Last</stp>
        <stp>I60</stp>
        <stp/>
        <stp>18</stp>
        <tr r="O24" s="1"/>
      </tp>
      <tp t="s">
        <v/>
        <stp/>
        <stp>*H</stp>
        <stp>EUR A0-FX</stp>
        <stp>Last</stp>
        <stp>I60</stp>
        <stp/>
        <stp>19</stp>
        <tr r="O25" s="1"/>
      </tp>
      <tp t="s">
        <v/>
        <stp/>
        <stp>*H</stp>
        <stp>EUR A0-FX</stp>
        <stp>Last</stp>
        <stp>I60</stp>
        <stp/>
        <stp>16</stp>
        <tr r="O22" s="1"/>
      </tp>
      <tp t="s">
        <v/>
        <stp/>
        <stp>*H</stp>
        <stp>EUR A0-FX</stp>
        <stp>Last</stp>
        <stp>I60</stp>
        <stp/>
        <stp>17</stp>
        <tr r="O23" s="1"/>
      </tp>
      <tp t="s">
        <v/>
        <stp/>
        <stp>*H</stp>
        <stp>EUR A0-FX</stp>
        <stp>Last</stp>
        <stp>I60</stp>
        <stp/>
        <stp>14</stp>
        <tr r="O20" s="1"/>
      </tp>
      <tp t="s">
        <v/>
        <stp/>
        <stp>*H</stp>
        <stp>EUR A0-FX</stp>
        <stp>Last</stp>
        <stp>I60</stp>
        <stp/>
        <stp>15</stp>
        <tr r="O21" s="1"/>
      </tp>
      <tp t="s">
        <v/>
        <stp/>
        <stp>*H</stp>
        <stp>EUR A0-FX</stp>
        <stp>Last</stp>
        <stp>I60</stp>
        <stp/>
        <stp>12</stp>
        <tr r="O18" s="1"/>
      </tp>
      <tp t="s">
        <v/>
        <stp/>
        <stp>*H</stp>
        <stp>EUR A0-FX</stp>
        <stp>Last</stp>
        <stp>I60</stp>
        <stp/>
        <stp>13</stp>
        <tr r="O19" s="1"/>
      </tp>
      <tp t="s">
        <v/>
        <stp/>
        <stp>*H</stp>
        <stp>EUR A0-FX</stp>
        <stp>Last</stp>
        <stp>I60</stp>
        <stp/>
        <stp>10</stp>
        <tr r="O16" s="1"/>
      </tp>
      <tp t="s">
        <v/>
        <stp/>
        <stp>*H</stp>
        <stp>EUR A0-FX</stp>
        <stp>Last</stp>
        <stp>I60</stp>
        <stp/>
        <stp>11</stp>
        <tr r="O17" s="1"/>
      </tp>
      <tp t="s">
        <v/>
        <stp/>
        <stp>*H</stp>
        <stp>EUR A0-FX</stp>
        <stp>Date</stp>
        <stp>I60</stp>
        <stp/>
        <stp>19</stp>
        <tr r="J25" s="1"/>
      </tp>
      <tp t="s">
        <v/>
        <stp/>
        <stp>*H</stp>
        <stp>EUR A0-FX</stp>
        <stp>Date</stp>
        <stp>I60</stp>
        <stp/>
        <stp>18</stp>
        <tr r="J24" s="1"/>
      </tp>
      <tp t="s">
        <v/>
        <stp/>
        <stp>*H</stp>
        <stp>EUR A0-FX</stp>
        <stp>Date</stp>
        <stp>I60</stp>
        <stp/>
        <stp>17</stp>
        <tr r="J23" s="1"/>
      </tp>
      <tp t="s">
        <v/>
        <stp/>
        <stp>*H</stp>
        <stp>EUR A0-FX</stp>
        <stp>Date</stp>
        <stp>I60</stp>
        <stp/>
        <stp>16</stp>
        <tr r="J22" s="1"/>
      </tp>
      <tp t="s">
        <v/>
        <stp/>
        <stp>*H</stp>
        <stp>EUR A0-FX</stp>
        <stp>Date</stp>
        <stp>I60</stp>
        <stp/>
        <stp>15</stp>
        <tr r="J21" s="1"/>
      </tp>
      <tp t="s">
        <v/>
        <stp/>
        <stp>*H</stp>
        <stp>EUR A0-FX</stp>
        <stp>Date</stp>
        <stp>I60</stp>
        <stp/>
        <stp>14</stp>
        <tr r="J20" s="1"/>
      </tp>
      <tp t="s">
        <v/>
        <stp/>
        <stp>*H</stp>
        <stp>EUR A0-FX</stp>
        <stp>Date</stp>
        <stp>I60</stp>
        <stp/>
        <stp>13</stp>
        <tr r="J19" s="1"/>
      </tp>
      <tp t="s">
        <v/>
        <stp/>
        <stp>*H</stp>
        <stp>EUR A0-FX</stp>
        <stp>Date</stp>
        <stp>I60</stp>
        <stp/>
        <stp>12</stp>
        <tr r="J18" s="1"/>
      </tp>
      <tp t="s">
        <v/>
        <stp/>
        <stp>*H</stp>
        <stp>EUR A0-FX</stp>
        <stp>Date</stp>
        <stp>I60</stp>
        <stp/>
        <stp>11</stp>
        <tr r="J17" s="1"/>
      </tp>
      <tp t="s">
        <v/>
        <stp/>
        <stp>*H</stp>
        <stp>EUR A0-FX</stp>
        <stp>Date</stp>
        <stp>I60</stp>
        <stp/>
        <stp>10</stp>
        <tr r="J16" s="1"/>
      </tp>
      <tp t="s">
        <v/>
        <stp/>
        <stp>*H</stp>
        <stp>JPY A0-FX</stp>
        <stp>Low</stp>
        <stp>I60</stp>
        <stp/>
        <stp>14</stp>
        <tr r="F20" s="1"/>
      </tp>
      <tp t="s">
        <v/>
        <stp/>
        <stp>*H</stp>
        <stp>JPY A0-FX</stp>
        <stp>Low</stp>
        <stp>I60</stp>
        <stp/>
        <stp>15</stp>
        <tr r="F21" s="1"/>
      </tp>
      <tp t="s">
        <v/>
        <stp/>
        <stp>*H</stp>
        <stp>JPY A0-FX</stp>
        <stp>Low</stp>
        <stp>I60</stp>
        <stp/>
        <stp>16</stp>
        <tr r="F22" s="1"/>
      </tp>
      <tp t="s">
        <v/>
        <stp/>
        <stp>*H</stp>
        <stp>JPY A0-FX</stp>
        <stp>Low</stp>
        <stp>I60</stp>
        <stp/>
        <stp>17</stp>
        <tr r="F23" s="1"/>
      </tp>
      <tp t="s">
        <v/>
        <stp/>
        <stp>*H</stp>
        <stp>JPY A0-FX</stp>
        <stp>Low</stp>
        <stp>I60</stp>
        <stp/>
        <stp>10</stp>
        <tr r="F16" s="1"/>
      </tp>
      <tp t="s">
        <v/>
        <stp/>
        <stp>*H</stp>
        <stp>JPY A0-FX</stp>
        <stp>Low</stp>
        <stp>I60</stp>
        <stp/>
        <stp>11</stp>
        <tr r="F17" s="1"/>
      </tp>
      <tp t="s">
        <v/>
        <stp/>
        <stp>*H</stp>
        <stp>JPY A0-FX</stp>
        <stp>Low</stp>
        <stp>I60</stp>
        <stp/>
        <stp>12</stp>
        <tr r="F18" s="1"/>
      </tp>
      <tp t="s">
        <v/>
        <stp/>
        <stp>*H</stp>
        <stp>JPY A0-FX</stp>
        <stp>Low</stp>
        <stp>I60</stp>
        <stp/>
        <stp>13</stp>
        <tr r="F19" s="1"/>
      </tp>
      <tp t="s">
        <v/>
        <stp/>
        <stp>*H</stp>
        <stp>JPY A0-FX</stp>
        <stp>Low</stp>
        <stp>I60</stp>
        <stp/>
        <stp>18</stp>
        <tr r="F24" s="1"/>
      </tp>
      <tp t="s">
        <v/>
        <stp/>
        <stp>*H</stp>
        <stp>JPY A0-FX</stp>
        <stp>Low</stp>
        <stp>I60</stp>
        <stp/>
        <stp>19</stp>
        <tr r="F25" s="1"/>
      </tp>
      <tp t="s">
        <v/>
        <stp/>
        <stp>*H</stp>
        <stp>JPY A0-FX</stp>
        <stp>Low</stp>
        <stp>I60</stp>
        <stp/>
        <stp>5</stp>
        <tr r="F11" s="1"/>
      </tp>
      <tp t="s">
        <v/>
        <stp/>
        <stp>*H</stp>
        <stp>JPY A0-FX</stp>
        <stp>Low</stp>
        <stp>I60</stp>
        <stp/>
        <stp>4</stp>
        <tr r="F10" s="1"/>
      </tp>
      <tp t="s">
        <v/>
        <stp/>
        <stp>*H</stp>
        <stp>JPY A0-FX</stp>
        <stp>Low</stp>
        <stp>I60</stp>
        <stp/>
        <stp>7</stp>
        <tr r="F13" s="1"/>
      </tp>
      <tp t="s">
        <v/>
        <stp/>
        <stp>*H</stp>
        <stp>JPY A0-FX</stp>
        <stp>Low</stp>
        <stp>I60</stp>
        <stp/>
        <stp>6</stp>
        <tr r="F12" s="1"/>
      </tp>
      <tp t="s">
        <v/>
        <stp/>
        <stp>*H</stp>
        <stp>JPY A0-FX</stp>
        <stp>Low</stp>
        <stp>I60</stp>
        <stp/>
        <stp>1</stp>
        <tr r="F7" s="1"/>
      </tp>
      <tp t="s">
        <v/>
        <stp/>
        <stp>*H</stp>
        <stp>JPY A0-FX</stp>
        <stp>Low</stp>
        <stp>I60</stp>
        <stp/>
        <stp>0</stp>
        <tr r="F6" s="1"/>
      </tp>
      <tp t="s">
        <v/>
        <stp/>
        <stp>*H</stp>
        <stp>JPY A0-FX</stp>
        <stp>Low</stp>
        <stp>I60</stp>
        <stp/>
        <stp>3</stp>
        <tr r="F9" s="1"/>
      </tp>
      <tp t="s">
        <v/>
        <stp/>
        <stp>*H</stp>
        <stp>JPY A0-FX</stp>
        <stp>Low</stp>
        <stp>I60</stp>
        <stp/>
        <stp>2</stp>
        <tr r="F8" s="1"/>
      </tp>
      <tp t="s">
        <v/>
        <stp/>
        <stp>*H</stp>
        <stp>JPY A0-FX</stp>
        <stp>Low</stp>
        <stp>I60</stp>
        <stp/>
        <stp>9</stp>
        <tr r="F15" s="1"/>
      </tp>
      <tp t="s">
        <v/>
        <stp/>
        <stp>*H</stp>
        <stp>JPY A0-FX</stp>
        <stp>Low</stp>
        <stp>I60</stp>
        <stp/>
        <stp>8</stp>
        <tr r="F14" s="1"/>
      </tp>
      <tp t="s">
        <v/>
        <stp/>
        <stp>*H</stp>
        <stp>EUR A0-FX</stp>
        <stp>Low</stp>
        <stp>I60</stp>
        <stp/>
        <stp>5</stp>
        <tr r="N11" s="1"/>
      </tp>
      <tp t="s">
        <v/>
        <stp/>
        <stp>*H</stp>
        <stp>EUR A0-FX</stp>
        <stp>Low</stp>
        <stp>I60</stp>
        <stp/>
        <stp>4</stp>
        <tr r="N10" s="1"/>
      </tp>
      <tp t="s">
        <v/>
        <stp/>
        <stp>*H</stp>
        <stp>EUR A0-FX</stp>
        <stp>Low</stp>
        <stp>I60</stp>
        <stp/>
        <stp>7</stp>
        <tr r="N13" s="1"/>
      </tp>
      <tp t="s">
        <v/>
        <stp/>
        <stp>*H</stp>
        <stp>EUR A0-FX</stp>
        <stp>Low</stp>
        <stp>I60</stp>
        <stp/>
        <stp>6</stp>
        <tr r="N12" s="1"/>
      </tp>
      <tp t="s">
        <v/>
        <stp/>
        <stp>*H</stp>
        <stp>EUR A0-FX</stp>
        <stp>Low</stp>
        <stp>I60</stp>
        <stp/>
        <stp>1</stp>
        <tr r="N7" s="1"/>
      </tp>
      <tp t="s">
        <v/>
        <stp/>
        <stp>*H</stp>
        <stp>EUR A0-FX</stp>
        <stp>Low</stp>
        <stp>I60</stp>
        <stp/>
        <stp>0</stp>
        <tr r="N6" s="1"/>
      </tp>
      <tp t="s">
        <v/>
        <stp/>
        <stp>*H</stp>
        <stp>EUR A0-FX</stp>
        <stp>Low</stp>
        <stp>I60</stp>
        <stp/>
        <stp>3</stp>
        <tr r="N9" s="1"/>
      </tp>
      <tp t="s">
        <v/>
        <stp/>
        <stp>*H</stp>
        <stp>EUR A0-FX</stp>
        <stp>Low</stp>
        <stp>I60</stp>
        <stp/>
        <stp>2</stp>
        <tr r="N8" s="1"/>
      </tp>
      <tp t="s">
        <v/>
        <stp/>
        <stp>*H</stp>
        <stp>EUR A0-FX</stp>
        <stp>Low</stp>
        <stp>I60</stp>
        <stp/>
        <stp>9</stp>
        <tr r="N15" s="1"/>
      </tp>
      <tp t="s">
        <v/>
        <stp/>
        <stp>*H</stp>
        <stp>EUR A0-FX</stp>
        <stp>Low</stp>
        <stp>I60</stp>
        <stp/>
        <stp>8</stp>
        <tr r="N14" s="1"/>
      </tp>
      <tp t="s">
        <v/>
        <stp/>
        <stp>*H</stp>
        <stp>JPY A0-FX</stp>
        <stp>High</stp>
        <stp>I60</stp>
        <stp/>
        <stp>17</stp>
        <tr r="E23" s="1"/>
      </tp>
      <tp t="s">
        <v/>
        <stp/>
        <stp>*H</stp>
        <stp>JPY A0-FX</stp>
        <stp>High</stp>
        <stp>I60</stp>
        <stp/>
        <stp>16</stp>
        <tr r="E22" s="1"/>
      </tp>
      <tp t="s">
        <v/>
        <stp/>
        <stp>*H</stp>
        <stp>JPY A0-FX</stp>
        <stp>High</stp>
        <stp>I60</stp>
        <stp/>
        <stp>15</stp>
        <tr r="E21" s="1"/>
      </tp>
      <tp t="s">
        <v/>
        <stp/>
        <stp>*H</stp>
        <stp>JPY A0-FX</stp>
        <stp>High</stp>
        <stp>I60</stp>
        <stp/>
        <stp>14</stp>
        <tr r="E20" s="1"/>
      </tp>
      <tp t="s">
        <v/>
        <stp/>
        <stp>*H</stp>
        <stp>JPY A0-FX</stp>
        <stp>High</stp>
        <stp>I60</stp>
        <stp/>
        <stp>13</stp>
        <tr r="E19" s="1"/>
      </tp>
      <tp t="s">
        <v/>
        <stp/>
        <stp>*H</stp>
        <stp>JPY A0-FX</stp>
        <stp>High</stp>
        <stp>I60</stp>
        <stp/>
        <stp>12</stp>
        <tr r="E18" s="1"/>
      </tp>
      <tp t="s">
        <v/>
        <stp/>
        <stp>*H</stp>
        <stp>JPY A0-FX</stp>
        <stp>High</stp>
        <stp>I60</stp>
        <stp/>
        <stp>11</stp>
        <tr r="E17" s="1"/>
      </tp>
      <tp t="s">
        <v/>
        <stp/>
        <stp>*H</stp>
        <stp>JPY A0-FX</stp>
        <stp>High</stp>
        <stp>I60</stp>
        <stp/>
        <stp>10</stp>
        <tr r="E16" s="1"/>
      </tp>
      <tp t="s">
        <v/>
        <stp/>
        <stp>*H</stp>
        <stp>JPY A0-FX</stp>
        <stp>High</stp>
        <stp>I60</stp>
        <stp/>
        <stp>19</stp>
        <tr r="E25" s="1"/>
      </tp>
      <tp t="s">
        <v/>
        <stp/>
        <stp>*H</stp>
        <stp>JPY A0-FX</stp>
        <stp>High</stp>
        <stp>I60</stp>
        <stp/>
        <stp>18</stp>
        <tr r="E24" s="1"/>
      </tp>
      <tp t="s">
        <v/>
        <stp/>
        <stp>*H</stp>
        <stp>EUR A0-FX</stp>
        <stp>Time</stp>
        <stp>I60</stp>
        <stp/>
        <stp>19</stp>
        <tr r="K25" s="1"/>
      </tp>
      <tp t="s">
        <v/>
        <stp/>
        <stp>*H</stp>
        <stp>EUR A0-FX</stp>
        <stp>Time</stp>
        <stp>I60</stp>
        <stp/>
        <stp>18</stp>
        <tr r="K24" s="1"/>
      </tp>
      <tp t="s">
        <v/>
        <stp/>
        <stp>*H</stp>
        <stp>EUR A0-FX</stp>
        <stp>Time</stp>
        <stp>I60</stp>
        <stp/>
        <stp>17</stp>
        <tr r="K23" s="1"/>
      </tp>
      <tp t="s">
        <v/>
        <stp/>
        <stp>*H</stp>
        <stp>EUR A0-FX</stp>
        <stp>Time</stp>
        <stp>I60</stp>
        <stp/>
        <stp>16</stp>
        <tr r="K22" s="1"/>
      </tp>
      <tp t="s">
        <v/>
        <stp/>
        <stp>*H</stp>
        <stp>EUR A0-FX</stp>
        <stp>Time</stp>
        <stp>I60</stp>
        <stp/>
        <stp>15</stp>
        <tr r="K21" s="1"/>
      </tp>
      <tp t="s">
        <v/>
        <stp/>
        <stp>*H</stp>
        <stp>EUR A0-FX</stp>
        <stp>Time</stp>
        <stp>I60</stp>
        <stp/>
        <stp>14</stp>
        <tr r="K20" s="1"/>
      </tp>
      <tp t="s">
        <v/>
        <stp/>
        <stp>*H</stp>
        <stp>EUR A0-FX</stp>
        <stp>Time</stp>
        <stp>I60</stp>
        <stp/>
        <stp>13</stp>
        <tr r="K19" s="1"/>
      </tp>
      <tp t="s">
        <v/>
        <stp/>
        <stp>*H</stp>
        <stp>EUR A0-FX</stp>
        <stp>Time</stp>
        <stp>I60</stp>
        <stp/>
        <stp>12</stp>
        <tr r="K18" s="1"/>
      </tp>
      <tp t="s">
        <v/>
        <stp/>
        <stp>*H</stp>
        <stp>EUR A0-FX</stp>
        <stp>Time</stp>
        <stp>I60</stp>
        <stp/>
        <stp>11</stp>
        <tr r="K17" s="1"/>
      </tp>
      <tp t="s">
        <v/>
        <stp/>
        <stp>*H</stp>
        <stp>EUR A0-FX</stp>
        <stp>Time</stp>
        <stp>I60</stp>
        <stp/>
        <stp>10</stp>
        <tr r="K16" s="1"/>
      </tp>
      <tp t="s">
        <v/>
        <stp/>
        <stp>*H</stp>
        <stp>JPY A0-FX</stp>
        <stp>Time</stp>
        <stp>I60</stp>
        <stp/>
        <stp>18</stp>
        <tr r="C24" s="1"/>
      </tp>
      <tp t="s">
        <v/>
        <stp/>
        <stp>*H</stp>
        <stp>JPY A0-FX</stp>
        <stp>Time</stp>
        <stp>I60</stp>
        <stp/>
        <stp>19</stp>
        <tr r="C25" s="1"/>
      </tp>
      <tp t="s">
        <v/>
        <stp/>
        <stp>*H</stp>
        <stp>JPY A0-FX</stp>
        <stp>Time</stp>
        <stp>I60</stp>
        <stp/>
        <stp>12</stp>
        <tr r="C18" s="1"/>
      </tp>
      <tp t="s">
        <v/>
        <stp/>
        <stp>*H</stp>
        <stp>JPY A0-FX</stp>
        <stp>Time</stp>
        <stp>I60</stp>
        <stp/>
        <stp>13</stp>
        <tr r="C19" s="1"/>
      </tp>
      <tp t="s">
        <v/>
        <stp/>
        <stp>*H</stp>
        <stp>JPY A0-FX</stp>
        <stp>Time</stp>
        <stp>I60</stp>
        <stp/>
        <stp>10</stp>
        <tr r="C16" s="1"/>
      </tp>
      <tp t="s">
        <v/>
        <stp/>
        <stp>*H</stp>
        <stp>JPY A0-FX</stp>
        <stp>Time</stp>
        <stp>I60</stp>
        <stp/>
        <stp>11</stp>
        <tr r="C17" s="1"/>
      </tp>
      <tp t="s">
        <v/>
        <stp/>
        <stp>*H</stp>
        <stp>JPY A0-FX</stp>
        <stp>Time</stp>
        <stp>I60</stp>
        <stp/>
        <stp>16</stp>
        <tr r="C22" s="1"/>
      </tp>
      <tp t="s">
        <v/>
        <stp/>
        <stp>*H</stp>
        <stp>JPY A0-FX</stp>
        <stp>Time</stp>
        <stp>I60</stp>
        <stp/>
        <stp>17</stp>
        <tr r="C23" s="1"/>
      </tp>
      <tp t="s">
        <v/>
        <stp/>
        <stp>*H</stp>
        <stp>JPY A0-FX</stp>
        <stp>Time</stp>
        <stp>I60</stp>
        <stp/>
        <stp>14</stp>
        <tr r="C20" s="1"/>
      </tp>
      <tp t="s">
        <v/>
        <stp/>
        <stp>*H</stp>
        <stp>JPY A0-FX</stp>
        <stp>Time</stp>
        <stp>I60</stp>
        <stp/>
        <stp>15</stp>
        <tr r="C21" s="1"/>
      </tp>
      <tp t="s">
        <v/>
        <stp/>
        <stp>*H</stp>
        <stp>EUR A0-FX</stp>
        <stp>High</stp>
        <stp>I60</stp>
        <stp/>
        <stp>12</stp>
        <tr r="M18" s="1"/>
      </tp>
      <tp t="s">
        <v/>
        <stp/>
        <stp>*H</stp>
        <stp>EUR A0-FX</stp>
        <stp>High</stp>
        <stp>I60</stp>
        <stp/>
        <stp>13</stp>
        <tr r="M19" s="1"/>
      </tp>
      <tp t="s">
        <v/>
        <stp/>
        <stp>*H</stp>
        <stp>EUR A0-FX</stp>
        <stp>High</stp>
        <stp>I60</stp>
        <stp/>
        <stp>10</stp>
        <tr r="M16" s="1"/>
      </tp>
      <tp t="s">
        <v/>
        <stp/>
        <stp>*H</stp>
        <stp>EUR A0-FX</stp>
        <stp>High</stp>
        <stp>I60</stp>
        <stp/>
        <stp>11</stp>
        <tr r="M17" s="1"/>
      </tp>
      <tp t="s">
        <v/>
        <stp/>
        <stp>*H</stp>
        <stp>EUR A0-FX</stp>
        <stp>High</stp>
        <stp>I60</stp>
        <stp/>
        <stp>16</stp>
        <tr r="M22" s="1"/>
      </tp>
      <tp t="s">
        <v/>
        <stp/>
        <stp>*H</stp>
        <stp>EUR A0-FX</stp>
        <stp>High</stp>
        <stp>I60</stp>
        <stp/>
        <stp>17</stp>
        <tr r="M23" s="1"/>
      </tp>
      <tp t="s">
        <v/>
        <stp/>
        <stp>*H</stp>
        <stp>EUR A0-FX</stp>
        <stp>High</stp>
        <stp>I60</stp>
        <stp/>
        <stp>14</stp>
        <tr r="M20" s="1"/>
      </tp>
      <tp t="s">
        <v/>
        <stp/>
        <stp>*H</stp>
        <stp>EUR A0-FX</stp>
        <stp>High</stp>
        <stp>I60</stp>
        <stp/>
        <stp>15</stp>
        <tr r="M21" s="1"/>
      </tp>
      <tp t="s">
        <v/>
        <stp/>
        <stp>*H</stp>
        <stp>EUR A0-FX</stp>
        <stp>High</stp>
        <stp>I60</stp>
        <stp/>
        <stp>18</stp>
        <tr r="M24" s="1"/>
      </tp>
      <tp t="s">
        <v/>
        <stp/>
        <stp>*H</stp>
        <stp>EUR A0-FX</stp>
        <stp>High</stp>
        <stp>I60</stp>
        <stp/>
        <stp>19</stp>
        <tr r="M25" s="1"/>
      </tp>
      <tp t="s">
        <v/>
        <stp/>
        <stp>*H</stp>
        <stp>EUR A0-FX</stp>
        <stp>Time</stp>
        <stp>I60</stp>
        <stp/>
        <stp>7</stp>
        <tr r="K13" s="1"/>
      </tp>
      <tp t="s">
        <v/>
        <stp/>
        <stp>*H</stp>
        <stp>EUR A0-FX</stp>
        <stp>Time</stp>
        <stp>I60</stp>
        <stp/>
        <stp>6</stp>
        <tr r="K12" s="1"/>
      </tp>
      <tp t="s">
        <v/>
        <stp/>
        <stp>*H</stp>
        <stp>EUR A0-FX</stp>
        <stp>Time</stp>
        <stp>I60</stp>
        <stp/>
        <stp>5</stp>
        <tr r="K11" s="1"/>
      </tp>
      <tp t="s">
        <v/>
        <stp/>
        <stp>*H</stp>
        <stp>EUR A0-FX</stp>
        <stp>Time</stp>
        <stp>I60</stp>
        <stp/>
        <stp>4</stp>
        <tr r="K10" s="1"/>
      </tp>
      <tp t="s">
        <v/>
        <stp/>
        <stp>*H</stp>
        <stp>EUR A0-FX</stp>
        <stp>Time</stp>
        <stp>I60</stp>
        <stp/>
        <stp>3</stp>
        <tr r="K9" s="1"/>
      </tp>
      <tp t="s">
        <v/>
        <stp/>
        <stp>*H</stp>
        <stp>EUR A0-FX</stp>
        <stp>Time</stp>
        <stp>I60</stp>
        <stp/>
        <stp>2</stp>
        <tr r="K8" s="1"/>
      </tp>
      <tp t="s">
        <v/>
        <stp/>
        <stp>*H</stp>
        <stp>EUR A0-FX</stp>
        <stp>Time</stp>
        <stp>I60</stp>
        <stp/>
        <stp>1</stp>
        <tr r="K7" s="1"/>
      </tp>
      <tp t="s">
        <v/>
        <stp/>
        <stp>*H</stp>
        <stp>EUR A0-FX</stp>
        <stp>Time</stp>
        <stp>I60</stp>
        <stp/>
        <stp>0</stp>
        <tr r="K6" s="1"/>
      </tp>
      <tp t="s">
        <v/>
        <stp/>
        <stp>*H</stp>
        <stp>EUR A0-FX</stp>
        <stp>Time</stp>
        <stp>I60</stp>
        <stp/>
        <stp>9</stp>
        <tr r="K15" s="1"/>
      </tp>
      <tp t="s">
        <v/>
        <stp/>
        <stp>*H</stp>
        <stp>EUR A0-FX</stp>
        <stp>Time</stp>
        <stp>I60</stp>
        <stp/>
        <stp>8</stp>
        <tr r="K14" s="1"/>
      </tp>
      <tp t="s">
        <v/>
        <stp/>
        <stp>*H</stp>
        <stp>JPY A0-FX</stp>
        <stp>Time</stp>
        <stp>I60</stp>
        <stp/>
        <stp>8</stp>
        <tr r="C14" s="1"/>
      </tp>
      <tp t="s">
        <v/>
        <stp/>
        <stp>*H</stp>
        <stp>JPY A0-FX</stp>
        <stp>Time</stp>
        <stp>I60</stp>
        <stp/>
        <stp>9</stp>
        <tr r="C15" s="1"/>
      </tp>
      <tp t="s">
        <v/>
        <stp/>
        <stp>*H</stp>
        <stp>JPY A0-FX</stp>
        <stp>Time</stp>
        <stp>I60</stp>
        <stp/>
        <stp>0</stp>
        <tr r="C6" s="1"/>
      </tp>
      <tp t="s">
        <v/>
        <stp/>
        <stp>*H</stp>
        <stp>JPY A0-FX</stp>
        <stp>Time</stp>
        <stp>I60</stp>
        <stp/>
        <stp>1</stp>
        <tr r="C7" s="1"/>
      </tp>
      <tp t="s">
        <v/>
        <stp/>
        <stp>*H</stp>
        <stp>JPY A0-FX</stp>
        <stp>Time</stp>
        <stp>I60</stp>
        <stp/>
        <stp>2</stp>
        <tr r="C8" s="1"/>
      </tp>
      <tp t="s">
        <v/>
        <stp/>
        <stp>*H</stp>
        <stp>JPY A0-FX</stp>
        <stp>Time</stp>
        <stp>I60</stp>
        <stp/>
        <stp>3</stp>
        <tr r="C9" s="1"/>
      </tp>
      <tp t="s">
        <v/>
        <stp/>
        <stp>*H</stp>
        <stp>JPY A0-FX</stp>
        <stp>Time</stp>
        <stp>I60</stp>
        <stp/>
        <stp>4</stp>
        <tr r="C10" s="1"/>
      </tp>
      <tp t="s">
        <v/>
        <stp/>
        <stp>*H</stp>
        <stp>JPY A0-FX</stp>
        <stp>Time</stp>
        <stp>I60</stp>
        <stp/>
        <stp>5</stp>
        <tr r="C11" s="1"/>
      </tp>
      <tp t="s">
        <v/>
        <stp/>
        <stp>*H</stp>
        <stp>JPY A0-FX</stp>
        <stp>Time</stp>
        <stp>I60</stp>
        <stp/>
        <stp>6</stp>
        <tr r="C12" s="1"/>
      </tp>
      <tp t="s">
        <v/>
        <stp/>
        <stp>*H</stp>
        <stp>JPY A0-FX</stp>
        <stp>Time</stp>
        <stp>I60</stp>
        <stp/>
        <stp>7</stp>
        <tr r="C13" s="1"/>
      </tp>
      <tp t="s">
        <v/>
        <stp/>
        <stp>*H</stp>
        <stp>JPY A0-FX</stp>
        <stp>Open</stp>
        <stp>I60</stp>
        <stp/>
        <stp>0</stp>
        <tr r="D6" s="1"/>
      </tp>
      <tp t="s">
        <v/>
        <stp/>
        <stp>*H</stp>
        <stp>JPY A0-FX</stp>
        <stp>Open</stp>
        <stp>I60</stp>
        <stp/>
        <stp>1</stp>
        <tr r="D7" s="1"/>
      </tp>
      <tp t="s">
        <v/>
        <stp/>
        <stp>*H</stp>
        <stp>JPY A0-FX</stp>
        <stp>Open</stp>
        <stp>I60</stp>
        <stp/>
        <stp>2</stp>
        <tr r="D8" s="1"/>
      </tp>
      <tp t="s">
        <v/>
        <stp/>
        <stp>*H</stp>
        <stp>JPY A0-FX</stp>
        <stp>Open</stp>
        <stp>I60</stp>
        <stp/>
        <stp>3</stp>
        <tr r="D9" s="1"/>
      </tp>
      <tp t="s">
        <v/>
        <stp/>
        <stp>*H</stp>
        <stp>JPY A0-FX</stp>
        <stp>Open</stp>
        <stp>I60</stp>
        <stp/>
        <stp>4</stp>
        <tr r="D10" s="1"/>
      </tp>
      <tp t="s">
        <v/>
        <stp/>
        <stp>*H</stp>
        <stp>JPY A0-FX</stp>
        <stp>Open</stp>
        <stp>I60</stp>
        <stp/>
        <stp>5</stp>
        <tr r="D11" s="1"/>
      </tp>
      <tp t="s">
        <v/>
        <stp/>
        <stp>*H</stp>
        <stp>JPY A0-FX</stp>
        <stp>Open</stp>
        <stp>I60</stp>
        <stp/>
        <stp>6</stp>
        <tr r="D12" s="1"/>
      </tp>
      <tp t="s">
        <v/>
        <stp/>
        <stp>*H</stp>
        <stp>JPY A0-FX</stp>
        <stp>Open</stp>
        <stp>I60</stp>
        <stp/>
        <stp>7</stp>
        <tr r="D13" s="1"/>
      </tp>
      <tp t="s">
        <v/>
        <stp/>
        <stp>*H</stp>
        <stp>JPY A0-FX</stp>
        <stp>Open</stp>
        <stp>I60</stp>
        <stp/>
        <stp>8</stp>
        <tr r="D14" s="1"/>
      </tp>
      <tp t="s">
        <v/>
        <stp/>
        <stp>*H</stp>
        <stp>JPY A0-FX</stp>
        <stp>Open</stp>
        <stp>I60</stp>
        <stp/>
        <stp>9</stp>
        <tr r="D15" s="1"/>
      </tp>
      <tp t="s">
        <v/>
        <stp/>
        <stp>*H</stp>
        <stp>EUR A0-FX</stp>
        <stp>Date</stp>
        <stp>I60</stp>
        <stp/>
        <stp>8</stp>
        <tr r="J14" s="1"/>
      </tp>
      <tp t="s">
        <v/>
        <stp/>
        <stp>*H</stp>
        <stp>EUR A0-FX</stp>
        <stp>Date</stp>
        <stp>I60</stp>
        <stp/>
        <stp>9</stp>
        <tr r="J15" s="1"/>
      </tp>
      <tp t="s">
        <v/>
        <stp/>
        <stp>*H</stp>
        <stp>EUR A0-FX</stp>
        <stp>Date</stp>
        <stp>I60</stp>
        <stp/>
        <stp>6</stp>
        <tr r="J12" s="1"/>
      </tp>
      <tp t="s">
        <v/>
        <stp/>
        <stp>*H</stp>
        <stp>EUR A0-FX</stp>
        <stp>Date</stp>
        <stp>I60</stp>
        <stp/>
        <stp>7</stp>
        <tr r="J13" s="1"/>
      </tp>
      <tp t="s">
        <v/>
        <stp/>
        <stp>*H</stp>
        <stp>EUR A0-FX</stp>
        <stp>Date</stp>
        <stp>I60</stp>
        <stp/>
        <stp>4</stp>
        <tr r="J10" s="1"/>
      </tp>
      <tp t="s">
        <v/>
        <stp/>
        <stp>*H</stp>
        <stp>EUR A0-FX</stp>
        <stp>Date</stp>
        <stp>I60</stp>
        <stp/>
        <stp>5</stp>
        <tr r="J11" s="1"/>
      </tp>
      <tp t="s">
        <v/>
        <stp/>
        <stp>*H</stp>
        <stp>EUR A0-FX</stp>
        <stp>Date</stp>
        <stp>I60</stp>
        <stp/>
        <stp>2</stp>
        <tr r="J8" s="1"/>
      </tp>
      <tp t="s">
        <v/>
        <stp/>
        <stp>*H</stp>
        <stp>EUR A0-FX</stp>
        <stp>Date</stp>
        <stp>I60</stp>
        <stp/>
        <stp>3</stp>
        <tr r="J9" s="1"/>
      </tp>
      <tp t="s">
        <v/>
        <stp/>
        <stp>*H</stp>
        <stp>EUR A0-FX</stp>
        <stp>Date</stp>
        <stp>I60</stp>
        <stp/>
        <stp>0</stp>
        <tr r="J6" s="1"/>
      </tp>
      <tp t="s">
        <v/>
        <stp/>
        <stp>*H</stp>
        <stp>EUR A0-FX</stp>
        <stp>Date</stp>
        <stp>I60</stp>
        <stp/>
        <stp>1</stp>
        <tr r="J7" s="1"/>
      </tp>
      <tp t="s">
        <v/>
        <stp/>
        <stp>*H</stp>
        <stp>JPY A0-FX</stp>
        <stp>Last</stp>
        <stp>I60</stp>
        <stp/>
        <stp>6</stp>
        <tr r="G12" s="1"/>
      </tp>
      <tp t="s">
        <v/>
        <stp/>
        <stp>*H</stp>
        <stp>JPY A0-FX</stp>
        <stp>Last</stp>
        <stp>I60</stp>
        <stp/>
        <stp>7</stp>
        <tr r="G13" s="1"/>
      </tp>
      <tp t="s">
        <v/>
        <stp/>
        <stp>*H</stp>
        <stp>JPY A0-FX</stp>
        <stp>Last</stp>
        <stp>I60</stp>
        <stp/>
        <stp>4</stp>
        <tr r="G10" s="1"/>
      </tp>
      <tp t="s">
        <v/>
        <stp/>
        <stp>*H</stp>
        <stp>JPY A0-FX</stp>
        <stp>Last</stp>
        <stp>I60</stp>
        <stp/>
        <stp>5</stp>
        <tr r="G11" s="1"/>
      </tp>
      <tp t="s">
        <v/>
        <stp/>
        <stp>*H</stp>
        <stp>JPY A0-FX</stp>
        <stp>Last</stp>
        <stp>I60</stp>
        <stp/>
        <stp>2</stp>
        <tr r="G8" s="1"/>
      </tp>
      <tp t="s">
        <v/>
        <stp/>
        <stp>*H</stp>
        <stp>JPY A0-FX</stp>
        <stp>Last</stp>
        <stp>I60</stp>
        <stp/>
        <stp>3</stp>
        <tr r="G9" s="1"/>
      </tp>
      <tp t="s">
        <v/>
        <stp/>
        <stp>*H</stp>
        <stp>JPY A0-FX</stp>
        <stp>Last</stp>
        <stp>I60</stp>
        <stp/>
        <stp>0</stp>
        <tr r="G6" s="1"/>
      </tp>
      <tp t="s">
        <v/>
        <stp/>
        <stp>*H</stp>
        <stp>JPY A0-FX</stp>
        <stp>Last</stp>
        <stp>I60</stp>
        <stp/>
        <stp>1</stp>
        <tr r="G7" s="1"/>
      </tp>
      <tp t="s">
        <v/>
        <stp/>
        <stp>*H</stp>
        <stp>JPY A0-FX</stp>
        <stp>Last</stp>
        <stp>I60</stp>
        <stp/>
        <stp>8</stp>
        <tr r="G14" s="1"/>
      </tp>
      <tp t="s">
        <v/>
        <stp/>
        <stp>*H</stp>
        <stp>JPY A0-FX</stp>
        <stp>Last</stp>
        <stp>I60</stp>
        <stp/>
        <stp>9</stp>
        <tr r="G15" s="1"/>
      </tp>
      <tp t="s">
        <v/>
        <stp/>
        <stp>*H</stp>
        <stp>JPY A0-FX</stp>
        <stp>High</stp>
        <stp>I60</stp>
        <stp/>
        <stp>2</stp>
        <tr r="E8" s="1"/>
      </tp>
      <tp t="s">
        <v/>
        <stp/>
        <stp>*H</stp>
        <stp>JPY A0-FX</stp>
        <stp>High</stp>
        <stp>I60</stp>
        <stp/>
        <stp>3</stp>
        <tr r="E9" s="1"/>
      </tp>
      <tp t="s">
        <v/>
        <stp/>
        <stp>*H</stp>
        <stp>JPY A0-FX</stp>
        <stp>High</stp>
        <stp>I60</stp>
        <stp/>
        <stp>0</stp>
        <tr r="E6" s="1"/>
      </tp>
      <tp t="s">
        <v/>
        <stp/>
        <stp>*H</stp>
        <stp>JPY A0-FX</stp>
        <stp>High</stp>
        <stp>I60</stp>
        <stp/>
        <stp>1</stp>
        <tr r="E7" s="1"/>
      </tp>
      <tp t="s">
        <v/>
        <stp/>
        <stp>*H</stp>
        <stp>JPY A0-FX</stp>
        <stp>High</stp>
        <stp>I60</stp>
        <stp/>
        <stp>6</stp>
        <tr r="E12" s="1"/>
      </tp>
      <tp t="s">
        <v/>
        <stp/>
        <stp>*H</stp>
        <stp>JPY A0-FX</stp>
        <stp>High</stp>
        <stp>I60</stp>
        <stp/>
        <stp>7</stp>
        <tr r="E13" s="1"/>
      </tp>
      <tp t="s">
        <v/>
        <stp/>
        <stp>*H</stp>
        <stp>JPY A0-FX</stp>
        <stp>High</stp>
        <stp>I60</stp>
        <stp/>
        <stp>4</stp>
        <tr r="E10" s="1"/>
      </tp>
      <tp t="s">
        <v/>
        <stp/>
        <stp>*H</stp>
        <stp>JPY A0-FX</stp>
        <stp>High</stp>
        <stp>I60</stp>
        <stp/>
        <stp>5</stp>
        <tr r="E11" s="1"/>
      </tp>
      <tp t="s">
        <v/>
        <stp/>
        <stp>*H</stp>
        <stp>JPY A0-FX</stp>
        <stp>High</stp>
        <stp>I60</stp>
        <stp/>
        <stp>8</stp>
        <tr r="E14" s="1"/>
      </tp>
      <tp t="s">
        <v/>
        <stp/>
        <stp>*H</stp>
        <stp>JPY A0-FX</stp>
        <stp>High</stp>
        <stp>I60</stp>
        <stp/>
        <stp>9</stp>
        <tr r="E15" s="1"/>
      </tp>
      <tp t="s">
        <v/>
        <stp/>
        <stp>*H</stp>
        <stp>EUR A0-FX</stp>
        <stp>Last</stp>
        <stp>I60</stp>
        <stp/>
        <stp>9</stp>
        <tr r="O15" s="1"/>
      </tp>
      <tp t="s">
        <v/>
        <stp/>
        <stp>*H</stp>
        <stp>EUR A0-FX</stp>
        <stp>Last</stp>
        <stp>I60</stp>
        <stp/>
        <stp>8</stp>
        <tr r="O14" s="1"/>
      </tp>
      <tp t="s">
        <v/>
        <stp/>
        <stp>*H</stp>
        <stp>EUR A0-FX</stp>
        <stp>Last</stp>
        <stp>I60</stp>
        <stp/>
        <stp>1</stp>
        <tr r="O7" s="1"/>
      </tp>
      <tp t="s">
        <v/>
        <stp/>
        <stp>*H</stp>
        <stp>EUR A0-FX</stp>
        <stp>Last</stp>
        <stp>I60</stp>
        <stp/>
        <stp>0</stp>
        <tr r="O6" s="1"/>
      </tp>
      <tp t="s">
        <v/>
        <stp/>
        <stp>*H</stp>
        <stp>EUR A0-FX</stp>
        <stp>Last</stp>
        <stp>I60</stp>
        <stp/>
        <stp>3</stp>
        <tr r="O9" s="1"/>
      </tp>
      <tp t="s">
        <v/>
        <stp/>
        <stp>*H</stp>
        <stp>EUR A0-FX</stp>
        <stp>Last</stp>
        <stp>I60</stp>
        <stp/>
        <stp>2</stp>
        <tr r="O8" s="1"/>
      </tp>
      <tp t="s">
        <v/>
        <stp/>
        <stp>*H</stp>
        <stp>EUR A0-FX</stp>
        <stp>Last</stp>
        <stp>I60</stp>
        <stp/>
        <stp>5</stp>
        <tr r="O11" s="1"/>
      </tp>
      <tp t="s">
        <v/>
        <stp/>
        <stp>*H</stp>
        <stp>EUR A0-FX</stp>
        <stp>Last</stp>
        <stp>I60</stp>
        <stp/>
        <stp>4</stp>
        <tr r="O10" s="1"/>
      </tp>
      <tp t="s">
        <v/>
        <stp/>
        <stp>*H</stp>
        <stp>EUR A0-FX</stp>
        <stp>Last</stp>
        <stp>I60</stp>
        <stp/>
        <stp>7</stp>
        <tr r="O13" s="1"/>
      </tp>
      <tp t="s">
        <v/>
        <stp/>
        <stp>*H</stp>
        <stp>EUR A0-FX</stp>
        <stp>Last</stp>
        <stp>I60</stp>
        <stp/>
        <stp>6</stp>
        <tr r="O12" s="1"/>
      </tp>
      <tp t="s">
        <v/>
        <stp/>
        <stp>*H</stp>
        <stp>EUR A0-FX</stp>
        <stp>Open</stp>
        <stp>I60</stp>
        <stp/>
        <stp>9</stp>
        <tr r="L15" s="1"/>
      </tp>
      <tp t="s">
        <v/>
        <stp/>
        <stp>*H</stp>
        <stp>EUR A0-FX</stp>
        <stp>Open</stp>
        <stp>I60</stp>
        <stp/>
        <stp>8</stp>
        <tr r="L14" s="1"/>
      </tp>
      <tp t="s">
        <v/>
        <stp/>
        <stp>*H</stp>
        <stp>EUR A0-FX</stp>
        <stp>Open</stp>
        <stp>I60</stp>
        <stp/>
        <stp>7</stp>
        <tr r="L13" s="1"/>
      </tp>
      <tp t="s">
        <v/>
        <stp/>
        <stp>*H</stp>
        <stp>EUR A0-FX</stp>
        <stp>Open</stp>
        <stp>I60</stp>
        <stp/>
        <stp>6</stp>
        <tr r="L12" s="1"/>
      </tp>
      <tp t="s">
        <v/>
        <stp/>
        <stp>*H</stp>
        <stp>EUR A0-FX</stp>
        <stp>Open</stp>
        <stp>I60</stp>
        <stp/>
        <stp>5</stp>
        <tr r="L11" s="1"/>
      </tp>
      <tp t="s">
        <v/>
        <stp/>
        <stp>*H</stp>
        <stp>EUR A0-FX</stp>
        <stp>Open</stp>
        <stp>I60</stp>
        <stp/>
        <stp>4</stp>
        <tr r="L10" s="1"/>
      </tp>
      <tp t="s">
        <v/>
        <stp/>
        <stp>*H</stp>
        <stp>EUR A0-FX</stp>
        <stp>Open</stp>
        <stp>I60</stp>
        <stp/>
        <stp>3</stp>
        <tr r="L9" s="1"/>
      </tp>
      <tp t="s">
        <v/>
        <stp/>
        <stp>*H</stp>
        <stp>EUR A0-FX</stp>
        <stp>Open</stp>
        <stp>I60</stp>
        <stp/>
        <stp>2</stp>
        <tr r="L8" s="1"/>
      </tp>
      <tp t="s">
        <v/>
        <stp/>
        <stp>*H</stp>
        <stp>EUR A0-FX</stp>
        <stp>Open</stp>
        <stp>I60</stp>
        <stp/>
        <stp>1</stp>
        <tr r="L7" s="1"/>
      </tp>
      <tp t="s">
        <v/>
        <stp/>
        <stp>*H</stp>
        <stp>EUR A0-FX</stp>
        <stp>Open</stp>
        <stp>I60</stp>
        <stp/>
        <stp>0</stp>
        <tr r="L6" s="1"/>
      </tp>
      <tp t="s">
        <v/>
        <stp/>
        <stp>*H</stp>
        <stp>JPY A0-FX</stp>
        <stp>Date</stp>
        <stp>I60</stp>
        <stp/>
        <stp>1</stp>
        <tr r="B7" s="1"/>
      </tp>
      <tp t="s">
        <v/>
        <stp/>
        <stp>*H</stp>
        <stp>JPY A0-FX</stp>
        <stp>Date</stp>
        <stp>I60</stp>
        <stp/>
        <stp>0</stp>
        <tr r="B6" s="1"/>
      </tp>
      <tp t="s">
        <v/>
        <stp/>
        <stp>*H</stp>
        <stp>JPY A0-FX</stp>
        <stp>Date</stp>
        <stp>I60</stp>
        <stp/>
        <stp>3</stp>
        <tr r="B9" s="1"/>
      </tp>
      <tp t="s">
        <v/>
        <stp/>
        <stp>*H</stp>
        <stp>JPY A0-FX</stp>
        <stp>Date</stp>
        <stp>I60</stp>
        <stp/>
        <stp>2</stp>
        <tr r="B8" s="1"/>
      </tp>
      <tp t="s">
        <v/>
        <stp/>
        <stp>*H</stp>
        <stp>JPY A0-FX</stp>
        <stp>Date</stp>
        <stp>I60</stp>
        <stp/>
        <stp>5</stp>
        <tr r="B11" s="1"/>
      </tp>
      <tp t="s">
        <v/>
        <stp/>
        <stp>*H</stp>
        <stp>JPY A0-FX</stp>
        <stp>Date</stp>
        <stp>I60</stp>
        <stp/>
        <stp>4</stp>
        <tr r="B10" s="1"/>
      </tp>
      <tp t="s">
        <v/>
        <stp/>
        <stp>*H</stp>
        <stp>JPY A0-FX</stp>
        <stp>Date</stp>
        <stp>I60</stp>
        <stp/>
        <stp>7</stp>
        <tr r="B13" s="1"/>
      </tp>
      <tp t="s">
        <v/>
        <stp/>
        <stp>*H</stp>
        <stp>JPY A0-FX</stp>
        <stp>Date</stp>
        <stp>I60</stp>
        <stp/>
        <stp>6</stp>
        <tr r="B12" s="1"/>
      </tp>
      <tp t="s">
        <v/>
        <stp/>
        <stp>*H</stp>
        <stp>JPY A0-FX</stp>
        <stp>Date</stp>
        <stp>I60</stp>
        <stp/>
        <stp>9</stp>
        <tr r="B15" s="1"/>
      </tp>
      <tp t="s">
        <v/>
        <stp/>
        <stp>*H</stp>
        <stp>JPY A0-FX</stp>
        <stp>Date</stp>
        <stp>I60</stp>
        <stp/>
        <stp>8</stp>
        <tr r="B14" s="1"/>
      </tp>
      <tp t="s">
        <v/>
        <stp/>
        <stp>*H</stp>
        <stp>EUR A0-FX</stp>
        <stp>High</stp>
        <stp>I60</stp>
        <stp/>
        <stp>9</stp>
        <tr r="M15" s="1"/>
      </tp>
      <tp t="s">
        <v/>
        <stp/>
        <stp>*H</stp>
        <stp>EUR A0-FX</stp>
        <stp>High</stp>
        <stp>I60</stp>
        <stp/>
        <stp>8</stp>
        <tr r="M14" s="1"/>
      </tp>
      <tp t="s">
        <v/>
        <stp/>
        <stp>*H</stp>
        <stp>EUR A0-FX</stp>
        <stp>High</stp>
        <stp>I60</stp>
        <stp/>
        <stp>5</stp>
        <tr r="M11" s="1"/>
      </tp>
      <tp t="s">
        <v/>
        <stp/>
        <stp>*H</stp>
        <stp>EUR A0-FX</stp>
        <stp>High</stp>
        <stp>I60</stp>
        <stp/>
        <stp>4</stp>
        <tr r="M10" s="1"/>
      </tp>
      <tp t="s">
        <v/>
        <stp/>
        <stp>*H</stp>
        <stp>EUR A0-FX</stp>
        <stp>High</stp>
        <stp>I60</stp>
        <stp/>
        <stp>7</stp>
        <tr r="M13" s="1"/>
      </tp>
      <tp t="s">
        <v/>
        <stp/>
        <stp>*H</stp>
        <stp>EUR A0-FX</stp>
        <stp>High</stp>
        <stp>I60</stp>
        <stp/>
        <stp>6</stp>
        <tr r="M12" s="1"/>
      </tp>
      <tp t="s">
        <v/>
        <stp/>
        <stp>*H</stp>
        <stp>EUR A0-FX</stp>
        <stp>High</stp>
        <stp>I60</stp>
        <stp/>
        <stp>1</stp>
        <tr r="M7" s="1"/>
      </tp>
      <tp t="s">
        <v/>
        <stp/>
        <stp>*H</stp>
        <stp>EUR A0-FX</stp>
        <stp>High</stp>
        <stp>I60</stp>
        <stp/>
        <stp>0</stp>
        <tr r="M6" s="1"/>
      </tp>
      <tp t="s">
        <v/>
        <stp/>
        <stp>*H</stp>
        <stp>EUR A0-FX</stp>
        <stp>High</stp>
        <stp>I60</stp>
        <stp/>
        <stp>3</stp>
        <tr r="M9" s="1"/>
      </tp>
      <tp t="s">
        <v/>
        <stp/>
        <stp>*H</stp>
        <stp>EUR A0-FX</stp>
        <stp>High</stp>
        <stp>I60</stp>
        <stp/>
        <stp>2</stp>
        <tr r="M8" s="1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volatileDependencies" Target="volatileDependencie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25"/>
  <sheetViews>
    <sheetView tabSelected="1" workbookViewId="0">
      <selection activeCell="A2" sqref="A2"/>
    </sheetView>
  </sheetViews>
  <sheetFormatPr defaultRowHeight="15" x14ac:dyDescent="0.25"/>
  <cols>
    <col min="10" max="10" width="10.140625" bestFit="1" customWidth="1"/>
  </cols>
  <sheetData>
    <row r="4" spans="1:15" x14ac:dyDescent="0.25">
      <c r="A4" t="s">
        <v>0</v>
      </c>
      <c r="B4" s="2" t="s">
        <v>1</v>
      </c>
      <c r="C4" s="2" t="s">
        <v>0</v>
      </c>
      <c r="D4" s="2" t="s">
        <v>0</v>
      </c>
      <c r="E4" s="2" t="s">
        <v>0</v>
      </c>
      <c r="F4" s="2" t="s">
        <v>0</v>
      </c>
      <c r="G4" s="2" t="s">
        <v>0</v>
      </c>
      <c r="I4" t="s">
        <v>0</v>
      </c>
      <c r="J4" s="2" t="s">
        <v>9</v>
      </c>
      <c r="K4" s="2" t="s">
        <v>0</v>
      </c>
      <c r="L4" s="2" t="s">
        <v>0</v>
      </c>
      <c r="M4" s="2" t="s">
        <v>0</v>
      </c>
      <c r="N4" s="2" t="s">
        <v>0</v>
      </c>
      <c r="O4" s="2" t="s">
        <v>0</v>
      </c>
    </row>
    <row r="5" spans="1:15" x14ac:dyDescent="0.25">
      <c r="A5" s="1" t="s">
        <v>2</v>
      </c>
      <c r="B5" s="1" t="s">
        <v>3</v>
      </c>
      <c r="C5" s="1" t="s">
        <v>4</v>
      </c>
      <c r="D5" s="1" t="s">
        <v>5</v>
      </c>
      <c r="E5" s="1" t="s">
        <v>6</v>
      </c>
      <c r="F5" s="1" t="s">
        <v>7</v>
      </c>
      <c r="G5" s="1" t="s">
        <v>8</v>
      </c>
      <c r="I5" s="1" t="s">
        <v>2</v>
      </c>
      <c r="J5" s="1" t="s">
        <v>3</v>
      </c>
      <c r="K5" s="1" t="s">
        <v>4</v>
      </c>
      <c r="L5" s="1" t="s">
        <v>5</v>
      </c>
      <c r="M5" s="1" t="s">
        <v>6</v>
      </c>
      <c r="N5" s="1" t="s">
        <v>7</v>
      </c>
      <c r="O5" s="1" t="s">
        <v>8</v>
      </c>
    </row>
    <row r="6" spans="1:15" x14ac:dyDescent="0.25">
      <c r="A6" s="1" t="s">
        <v>0</v>
      </c>
      <c r="B6" s="1" t="str">
        <f>RTD("esrtd",,"*H",$B$4,"Date",$A$5,,"0")</f>
        <v/>
      </c>
      <c r="C6" s="1" t="str">
        <f>RTD("esrtd",,"*H",$B$4,"Time",$A$5,,"0")</f>
        <v/>
      </c>
      <c r="D6" s="1" t="str">
        <f>RTD("esrtd",,"*H",$B$4,"Open",$A$5,,"0")</f>
        <v/>
      </c>
      <c r="E6" s="1" t="str">
        <f>RTD("esrtd",,"*H",$B$4,"High",$A$5,,"0")</f>
        <v/>
      </c>
      <c r="F6" s="1" t="str">
        <f>RTD("esrtd",,"*H",$B$4,"Low",$A$5,,"0")</f>
        <v/>
      </c>
      <c r="G6" s="1" t="str">
        <f>RTD("esrtd",,"*H",$B$4,"Last",$A$5,,"0")</f>
        <v/>
      </c>
      <c r="I6" s="1" t="s">
        <v>0</v>
      </c>
      <c r="J6" s="1" t="str">
        <f>RTD("esrtd",,"*H",J$4,"Date",$A$5,,"0")</f>
        <v/>
      </c>
      <c r="K6" s="1" t="str">
        <f>RTD("esrtd",,"*H",J$4,"Time",$A$5,,"0")</f>
        <v/>
      </c>
      <c r="L6" s="1" t="str">
        <f>RTD("esrtd",,"*H",J$4,"Open",$A$5,,"0")</f>
        <v/>
      </c>
      <c r="M6" s="1" t="str">
        <f>RTD("esrtd",,"*H",J$4,"High",$A$5,,"0")</f>
        <v/>
      </c>
      <c r="N6" s="1" t="str">
        <f>RTD("esrtd",,"*H",J$4,"Low",$A$5,,"0")</f>
        <v/>
      </c>
      <c r="O6" s="1" t="str">
        <f>RTD("esrtd",,"*H",J$4,"Last",$A$5,,"0")</f>
        <v/>
      </c>
    </row>
    <row r="7" spans="1:15" x14ac:dyDescent="0.25">
      <c r="A7" s="1" t="s">
        <v>0</v>
      </c>
      <c r="B7" s="1" t="str">
        <f>RTD("esrtd",,"*H",$B$4,"Date",$A$5,,"1")</f>
        <v/>
      </c>
      <c r="C7" s="1" t="str">
        <f>RTD("esrtd",,"*H",$B$4,"Time",$A$5,,"1")</f>
        <v/>
      </c>
      <c r="D7" s="1" t="str">
        <f>RTD("esrtd",,"*H",$B$4,"Open",$A$5,,"1")</f>
        <v/>
      </c>
      <c r="E7" s="1" t="str">
        <f>RTD("esrtd",,"*H",$B$4,"High",$A$5,,"1")</f>
        <v/>
      </c>
      <c r="F7" s="1" t="str">
        <f>RTD("esrtd",,"*H",$B$4,"Low",$A$5,,"1")</f>
        <v/>
      </c>
      <c r="G7" s="1" t="str">
        <f>RTD("esrtd",,"*H",$B$4,"Last",$A$5,,"1")</f>
        <v/>
      </c>
      <c r="I7" s="1" t="s">
        <v>0</v>
      </c>
      <c r="J7" s="1" t="str">
        <f>RTD("esrtd",,"*H",J$4,"Date",$A$5,,"1")</f>
        <v/>
      </c>
      <c r="K7" s="1" t="str">
        <f>RTD("esrtd",,"*H",J$4,"Time",$A$5,,"1")</f>
        <v/>
      </c>
      <c r="L7" s="1" t="str">
        <f>RTD("esrtd",,"*H",J$4,"Open",$A$5,,"1")</f>
        <v/>
      </c>
      <c r="M7" s="1" t="str">
        <f>RTD("esrtd",,"*H",J$4,"High",$A$5,,"1")</f>
        <v/>
      </c>
      <c r="N7" s="1" t="str">
        <f>RTD("esrtd",,"*H",J$4,"Low",$A$5,,"1")</f>
        <v/>
      </c>
      <c r="O7" s="1" t="str">
        <f>RTD("esrtd",,"*H",J$4,"Last",$A$5,,"1")</f>
        <v/>
      </c>
    </row>
    <row r="8" spans="1:15" x14ac:dyDescent="0.25">
      <c r="A8" s="1" t="s">
        <v>0</v>
      </c>
      <c r="B8" s="1" t="str">
        <f>RTD("esrtd",,"*H",$B$4,"Date",$A$5,,"2")</f>
        <v/>
      </c>
      <c r="C8" s="1" t="str">
        <f>RTD("esrtd",,"*H",$B$4,"Time",$A$5,,"2")</f>
        <v/>
      </c>
      <c r="D8" s="1" t="str">
        <f>RTD("esrtd",,"*H",$B$4,"Open",$A$5,,"2")</f>
        <v/>
      </c>
      <c r="E8" s="1" t="str">
        <f>RTD("esrtd",,"*H",$B$4,"High",$A$5,,"2")</f>
        <v/>
      </c>
      <c r="F8" s="1" t="str">
        <f>RTD("esrtd",,"*H",$B$4,"Low",$A$5,,"2")</f>
        <v/>
      </c>
      <c r="G8" s="1" t="str">
        <f>RTD("esrtd",,"*H",$B$4,"Last",$A$5,,"2")</f>
        <v/>
      </c>
      <c r="I8" s="1" t="s">
        <v>0</v>
      </c>
      <c r="J8" s="1" t="str">
        <f>RTD("esrtd",,"*H",J$4,"Date",$A$5,,"2")</f>
        <v/>
      </c>
      <c r="K8" s="1" t="str">
        <f>RTD("esrtd",,"*H",J$4,"Time",$A$5,,"2")</f>
        <v/>
      </c>
      <c r="L8" s="1" t="str">
        <f>RTD("esrtd",,"*H",J$4,"Open",$A$5,,"2")</f>
        <v/>
      </c>
      <c r="M8" s="1" t="str">
        <f>RTD("esrtd",,"*H",J$4,"High",$A$5,,"2")</f>
        <v/>
      </c>
      <c r="N8" s="1" t="str">
        <f>RTD("esrtd",,"*H",J$4,"Low",$A$5,,"2")</f>
        <v/>
      </c>
      <c r="O8" s="1" t="str">
        <f>RTD("esrtd",,"*H",J$4,"Last",$A$5,,"2")</f>
        <v/>
      </c>
    </row>
    <row r="9" spans="1:15" x14ac:dyDescent="0.25">
      <c r="A9" s="1" t="s">
        <v>0</v>
      </c>
      <c r="B9" s="1" t="str">
        <f>RTD("esrtd",,"*H",$B$4,"Date",$A$5,,"3")</f>
        <v/>
      </c>
      <c r="C9" s="1" t="str">
        <f>RTD("esrtd",,"*H",$B$4,"Time",$A$5,,"3")</f>
        <v/>
      </c>
      <c r="D9" s="1" t="str">
        <f>RTD("esrtd",,"*H",$B$4,"Open",$A$5,,"3")</f>
        <v/>
      </c>
      <c r="E9" s="1" t="str">
        <f>RTD("esrtd",,"*H",$B$4,"High",$A$5,,"3")</f>
        <v/>
      </c>
      <c r="F9" s="1" t="str">
        <f>RTD("esrtd",,"*H",$B$4,"Low",$A$5,,"3")</f>
        <v/>
      </c>
      <c r="G9" s="1" t="str">
        <f>RTD("esrtd",,"*H",$B$4,"Last",$A$5,,"3")</f>
        <v/>
      </c>
      <c r="I9" s="1" t="s">
        <v>0</v>
      </c>
      <c r="J9" s="1" t="str">
        <f>RTD("esrtd",,"*H",J$4,"Date",$A$5,,"3")</f>
        <v/>
      </c>
      <c r="K9" s="1" t="str">
        <f>RTD("esrtd",,"*H",J$4,"Time",$A$5,,"3")</f>
        <v/>
      </c>
      <c r="L9" s="1" t="str">
        <f>RTD("esrtd",,"*H",J$4,"Open",$A$5,,"3")</f>
        <v/>
      </c>
      <c r="M9" s="1" t="str">
        <f>RTD("esrtd",,"*H",J$4,"High",$A$5,,"3")</f>
        <v/>
      </c>
      <c r="N9" s="1" t="str">
        <f>RTD("esrtd",,"*H",J$4,"Low",$A$5,,"3")</f>
        <v/>
      </c>
      <c r="O9" s="1" t="str">
        <f>RTD("esrtd",,"*H",J$4,"Last",$A$5,,"3")</f>
        <v/>
      </c>
    </row>
    <row r="10" spans="1:15" x14ac:dyDescent="0.25">
      <c r="A10" s="1" t="s">
        <v>0</v>
      </c>
      <c r="B10" s="1" t="str">
        <f>RTD("esrtd",,"*H",$B$4,"Date",$A$5,,"4")</f>
        <v/>
      </c>
      <c r="C10" s="1" t="str">
        <f>RTD("esrtd",,"*H",$B$4,"Time",$A$5,,"4")</f>
        <v/>
      </c>
      <c r="D10" s="1" t="str">
        <f>RTD("esrtd",,"*H",$B$4,"Open",$A$5,,"4")</f>
        <v/>
      </c>
      <c r="E10" s="1" t="str">
        <f>RTD("esrtd",,"*H",$B$4,"High",$A$5,,"4")</f>
        <v/>
      </c>
      <c r="F10" s="1" t="str">
        <f>RTD("esrtd",,"*H",$B$4,"Low",$A$5,,"4")</f>
        <v/>
      </c>
      <c r="G10" s="1" t="str">
        <f>RTD("esrtd",,"*H",$B$4,"Last",$A$5,,"4")</f>
        <v/>
      </c>
      <c r="I10" s="1" t="s">
        <v>0</v>
      </c>
      <c r="J10" s="1" t="str">
        <f>RTD("esrtd",,"*H",J$4,"Date",$A$5,,"4")</f>
        <v/>
      </c>
      <c r="K10" s="1" t="str">
        <f>RTD("esrtd",,"*H",J$4,"Time",$A$5,,"4")</f>
        <v/>
      </c>
      <c r="L10" s="1" t="str">
        <f>RTD("esrtd",,"*H",J$4,"Open",$A$5,,"4")</f>
        <v/>
      </c>
      <c r="M10" s="1" t="str">
        <f>RTD("esrtd",,"*H",J$4,"High",$A$5,,"4")</f>
        <v/>
      </c>
      <c r="N10" s="1" t="str">
        <f>RTD("esrtd",,"*H",J$4,"Low",$A$5,,"4")</f>
        <v/>
      </c>
      <c r="O10" s="1" t="str">
        <f>RTD("esrtd",,"*H",J$4,"Last",$A$5,,"4")</f>
        <v/>
      </c>
    </row>
    <row r="11" spans="1:15" x14ac:dyDescent="0.25">
      <c r="A11" s="1" t="s">
        <v>0</v>
      </c>
      <c r="B11" s="1" t="str">
        <f>RTD("esrtd",,"*H",$B$4,"Date",$A$5,,"5")</f>
        <v/>
      </c>
      <c r="C11" s="1" t="str">
        <f>RTD("esrtd",,"*H",$B$4,"Time",$A$5,,"5")</f>
        <v/>
      </c>
      <c r="D11" s="1" t="str">
        <f>RTD("esrtd",,"*H",$B$4,"Open",$A$5,,"5")</f>
        <v/>
      </c>
      <c r="E11" s="1" t="str">
        <f>RTD("esrtd",,"*H",$B$4,"High",$A$5,,"5")</f>
        <v/>
      </c>
      <c r="F11" s="1" t="str">
        <f>RTD("esrtd",,"*H",$B$4,"Low",$A$5,,"5")</f>
        <v/>
      </c>
      <c r="G11" s="1" t="str">
        <f>RTD("esrtd",,"*H",$B$4,"Last",$A$5,,"5")</f>
        <v/>
      </c>
      <c r="I11" s="1" t="s">
        <v>0</v>
      </c>
      <c r="J11" s="1" t="str">
        <f>RTD("esrtd",,"*H",J$4,"Date",$A$5,,"5")</f>
        <v/>
      </c>
      <c r="K11" s="1" t="str">
        <f>RTD("esrtd",,"*H",J$4,"Time",$A$5,,"5")</f>
        <v/>
      </c>
      <c r="L11" s="1" t="str">
        <f>RTD("esrtd",,"*H",J$4,"Open",$A$5,,"5")</f>
        <v/>
      </c>
      <c r="M11" s="1" t="str">
        <f>RTD("esrtd",,"*H",J$4,"High",$A$5,,"5")</f>
        <v/>
      </c>
      <c r="N11" s="1" t="str">
        <f>RTD("esrtd",,"*H",J$4,"Low",$A$5,,"5")</f>
        <v/>
      </c>
      <c r="O11" s="1" t="str">
        <f>RTD("esrtd",,"*H",J$4,"Last",$A$5,,"5")</f>
        <v/>
      </c>
    </row>
    <row r="12" spans="1:15" x14ac:dyDescent="0.25">
      <c r="A12" s="1" t="s">
        <v>0</v>
      </c>
      <c r="B12" s="1" t="str">
        <f>RTD("esrtd",,"*H",$B$4,"Date",$A$5,,"6")</f>
        <v/>
      </c>
      <c r="C12" s="1" t="str">
        <f>RTD("esrtd",,"*H",$B$4,"Time",$A$5,,"6")</f>
        <v/>
      </c>
      <c r="D12" s="1" t="str">
        <f>RTD("esrtd",,"*H",$B$4,"Open",$A$5,,"6")</f>
        <v/>
      </c>
      <c r="E12" s="1" t="str">
        <f>RTD("esrtd",,"*H",$B$4,"High",$A$5,,"6")</f>
        <v/>
      </c>
      <c r="F12" s="1" t="str">
        <f>RTD("esrtd",,"*H",$B$4,"Low",$A$5,,"6")</f>
        <v/>
      </c>
      <c r="G12" s="1" t="str">
        <f>RTD("esrtd",,"*H",$B$4,"Last",$A$5,,"6")</f>
        <v/>
      </c>
      <c r="I12" s="1" t="s">
        <v>0</v>
      </c>
      <c r="J12" s="1" t="str">
        <f>RTD("esrtd",,"*H",J$4,"Date",$A$5,,"6")</f>
        <v/>
      </c>
      <c r="K12" s="1" t="str">
        <f>RTD("esrtd",,"*H",J$4,"Time",$A$5,,"6")</f>
        <v/>
      </c>
      <c r="L12" s="1" t="str">
        <f>RTD("esrtd",,"*H",J$4,"Open",$A$5,,"6")</f>
        <v/>
      </c>
      <c r="M12" s="1" t="str">
        <f>RTD("esrtd",,"*H",J$4,"High",$A$5,,"6")</f>
        <v/>
      </c>
      <c r="N12" s="1" t="str">
        <f>RTD("esrtd",,"*H",J$4,"Low",$A$5,,"6")</f>
        <v/>
      </c>
      <c r="O12" s="1" t="str">
        <f>RTD("esrtd",,"*H",J$4,"Last",$A$5,,"6")</f>
        <v/>
      </c>
    </row>
    <row r="13" spans="1:15" x14ac:dyDescent="0.25">
      <c r="A13" s="1" t="s">
        <v>0</v>
      </c>
      <c r="B13" s="1" t="str">
        <f>RTD("esrtd",,"*H",$B$4,"Date",$A$5,,"7")</f>
        <v/>
      </c>
      <c r="C13" s="1" t="str">
        <f>RTD("esrtd",,"*H",$B$4,"Time",$A$5,,"7")</f>
        <v/>
      </c>
      <c r="D13" s="1" t="str">
        <f>RTD("esrtd",,"*H",$B$4,"Open",$A$5,,"7")</f>
        <v/>
      </c>
      <c r="E13" s="1" t="str">
        <f>RTD("esrtd",,"*H",$B$4,"High",$A$5,,"7")</f>
        <v/>
      </c>
      <c r="F13" s="1" t="str">
        <f>RTD("esrtd",,"*H",$B$4,"Low",$A$5,,"7")</f>
        <v/>
      </c>
      <c r="G13" s="1" t="str">
        <f>RTD("esrtd",,"*H",$B$4,"Last",$A$5,,"7")</f>
        <v/>
      </c>
      <c r="I13" s="1" t="s">
        <v>0</v>
      </c>
      <c r="J13" s="1" t="str">
        <f>RTD("esrtd",,"*H",J$4,"Date",$A$5,,"7")</f>
        <v/>
      </c>
      <c r="K13" s="1" t="str">
        <f>RTD("esrtd",,"*H",J$4,"Time",$A$5,,"7")</f>
        <v/>
      </c>
      <c r="L13" s="1" t="str">
        <f>RTD("esrtd",,"*H",J$4,"Open",$A$5,,"7")</f>
        <v/>
      </c>
      <c r="M13" s="1" t="str">
        <f>RTD("esrtd",,"*H",J$4,"High",$A$5,,"7")</f>
        <v/>
      </c>
      <c r="N13" s="1" t="str">
        <f>RTD("esrtd",,"*H",J$4,"Low",$A$5,,"7")</f>
        <v/>
      </c>
      <c r="O13" s="1" t="str">
        <f>RTD("esrtd",,"*H",J$4,"Last",$A$5,,"7")</f>
        <v/>
      </c>
    </row>
    <row r="14" spans="1:15" x14ac:dyDescent="0.25">
      <c r="A14" s="1" t="s">
        <v>0</v>
      </c>
      <c r="B14" s="1" t="str">
        <f>RTD("esrtd",,"*H",$B$4,"Date",$A$5,,"8")</f>
        <v/>
      </c>
      <c r="C14" s="1" t="str">
        <f>RTD("esrtd",,"*H",$B$4,"Time",$A$5,,"8")</f>
        <v/>
      </c>
      <c r="D14" s="1" t="str">
        <f>RTD("esrtd",,"*H",$B$4,"Open",$A$5,,"8")</f>
        <v/>
      </c>
      <c r="E14" s="1" t="str">
        <f>RTD("esrtd",,"*H",$B$4,"High",$A$5,,"8")</f>
        <v/>
      </c>
      <c r="F14" s="1" t="str">
        <f>RTD("esrtd",,"*H",$B$4,"Low",$A$5,,"8")</f>
        <v/>
      </c>
      <c r="G14" s="1" t="str">
        <f>RTD("esrtd",,"*H",$B$4,"Last",$A$5,,"8")</f>
        <v/>
      </c>
      <c r="I14" s="1" t="s">
        <v>0</v>
      </c>
      <c r="J14" s="1" t="str">
        <f>RTD("esrtd",,"*H",J$4,"Date",$A$5,,"8")</f>
        <v/>
      </c>
      <c r="K14" s="1" t="str">
        <f>RTD("esrtd",,"*H",J$4,"Time",$A$5,,"8")</f>
        <v/>
      </c>
      <c r="L14" s="1" t="str">
        <f>RTD("esrtd",,"*H",J$4,"Open",$A$5,,"8")</f>
        <v/>
      </c>
      <c r="M14" s="1" t="str">
        <f>RTD("esrtd",,"*H",J$4,"High",$A$5,,"8")</f>
        <v/>
      </c>
      <c r="N14" s="1" t="str">
        <f>RTD("esrtd",,"*H",J$4,"Low",$A$5,,"8")</f>
        <v/>
      </c>
      <c r="O14" s="1" t="str">
        <f>RTD("esrtd",,"*H",J$4,"Last",$A$5,,"8")</f>
        <v/>
      </c>
    </row>
    <row r="15" spans="1:15" x14ac:dyDescent="0.25">
      <c r="A15" s="1" t="s">
        <v>0</v>
      </c>
      <c r="B15" s="1" t="str">
        <f>RTD("esrtd",,"*H",$B$4,"Date",$A$5,,"9")</f>
        <v/>
      </c>
      <c r="C15" s="1" t="str">
        <f>RTD("esrtd",,"*H",$B$4,"Time",$A$5,,"9")</f>
        <v/>
      </c>
      <c r="D15" s="1" t="str">
        <f>RTD("esrtd",,"*H",$B$4,"Open",$A$5,,"9")</f>
        <v/>
      </c>
      <c r="E15" s="1" t="str">
        <f>RTD("esrtd",,"*H",$B$4,"High",$A$5,,"9")</f>
        <v/>
      </c>
      <c r="F15" s="1" t="str">
        <f>RTD("esrtd",,"*H",$B$4,"Low",$A$5,,"9")</f>
        <v/>
      </c>
      <c r="G15" s="1" t="str">
        <f>RTD("esrtd",,"*H",$B$4,"Last",$A$5,,"9")</f>
        <v/>
      </c>
      <c r="I15" s="1" t="s">
        <v>0</v>
      </c>
      <c r="J15" s="1" t="str">
        <f>RTD("esrtd",,"*H",J$4,"Date",$A$5,,"9")</f>
        <v/>
      </c>
      <c r="K15" s="1" t="str">
        <f>RTD("esrtd",,"*H",J$4,"Time",$A$5,,"9")</f>
        <v/>
      </c>
      <c r="L15" s="1" t="str">
        <f>RTD("esrtd",,"*H",J$4,"Open",$A$5,,"9")</f>
        <v/>
      </c>
      <c r="M15" s="1" t="str">
        <f>RTD("esrtd",,"*H",J$4,"High",$A$5,,"9")</f>
        <v/>
      </c>
      <c r="N15" s="1" t="str">
        <f>RTD("esrtd",,"*H",J$4,"Low",$A$5,,"9")</f>
        <v/>
      </c>
      <c r="O15" s="1" t="str">
        <f>RTD("esrtd",,"*H",J$4,"Last",$A$5,,"9")</f>
        <v/>
      </c>
    </row>
    <row r="16" spans="1:15" x14ac:dyDescent="0.25">
      <c r="A16" s="1" t="s">
        <v>0</v>
      </c>
      <c r="B16" s="1" t="str">
        <f>RTD("esrtd",,"*H",$B$4,"Date",$A$5,,"10")</f>
        <v/>
      </c>
      <c r="C16" s="1" t="str">
        <f>RTD("esrtd",,"*H",$B$4,"Time",$A$5,,"10")</f>
        <v/>
      </c>
      <c r="D16" s="1" t="str">
        <f>RTD("esrtd",,"*H",$B$4,"Open",$A$5,,"10")</f>
        <v/>
      </c>
      <c r="E16" s="1" t="str">
        <f>RTD("esrtd",,"*H",$B$4,"High",$A$5,,"10")</f>
        <v/>
      </c>
      <c r="F16" s="1" t="str">
        <f>RTD("esrtd",,"*H",$B$4,"Low",$A$5,,"10")</f>
        <v/>
      </c>
      <c r="G16" s="1" t="str">
        <f>RTD("esrtd",,"*H",$B$4,"Last",$A$5,,"10")</f>
        <v/>
      </c>
      <c r="I16" s="1" t="s">
        <v>0</v>
      </c>
      <c r="J16" s="1" t="str">
        <f>RTD("esrtd",,"*H",J$4,"Date",$A$5,,"10")</f>
        <v/>
      </c>
      <c r="K16" s="1" t="str">
        <f>RTD("esrtd",,"*H",J$4,"Time",$A$5,,"10")</f>
        <v/>
      </c>
      <c r="L16" s="1" t="str">
        <f>RTD("esrtd",,"*H",J$4,"Open",$A$5,,"10")</f>
        <v/>
      </c>
      <c r="M16" s="1" t="str">
        <f>RTD("esrtd",,"*H",J$4,"High",$A$5,,"10")</f>
        <v/>
      </c>
      <c r="N16" s="1" t="str">
        <f>RTD("esrtd",,"*H",J$4,"Low",$A$5,,"10")</f>
        <v/>
      </c>
      <c r="O16" s="1" t="str">
        <f>RTD("esrtd",,"*H",J$4,"Last",$A$5,,"10")</f>
        <v/>
      </c>
    </row>
    <row r="17" spans="1:15" x14ac:dyDescent="0.25">
      <c r="A17" s="1" t="s">
        <v>0</v>
      </c>
      <c r="B17" s="1" t="str">
        <f>RTD("esrtd",,"*H",$B$4,"Date",$A$5,,"11")</f>
        <v/>
      </c>
      <c r="C17" s="1" t="str">
        <f>RTD("esrtd",,"*H",$B$4,"Time",$A$5,,"11")</f>
        <v/>
      </c>
      <c r="D17" s="1" t="str">
        <f>RTD("esrtd",,"*H",$B$4,"Open",$A$5,,"11")</f>
        <v/>
      </c>
      <c r="E17" s="1" t="str">
        <f>RTD("esrtd",,"*H",$B$4,"High",$A$5,,"11")</f>
        <v/>
      </c>
      <c r="F17" s="1" t="str">
        <f>RTD("esrtd",,"*H",$B$4,"Low",$A$5,,"11")</f>
        <v/>
      </c>
      <c r="G17" s="1" t="str">
        <f>RTD("esrtd",,"*H",$B$4,"Last",$A$5,,"11")</f>
        <v/>
      </c>
      <c r="I17" s="1" t="s">
        <v>0</v>
      </c>
      <c r="J17" s="1" t="str">
        <f>RTD("esrtd",,"*H",J$4,"Date",$A$5,,"11")</f>
        <v/>
      </c>
      <c r="K17" s="1" t="str">
        <f>RTD("esrtd",,"*H",J$4,"Time",$A$5,,"11")</f>
        <v/>
      </c>
      <c r="L17" s="1" t="str">
        <f>RTD("esrtd",,"*H",J$4,"Open",$A$5,,"11")</f>
        <v/>
      </c>
      <c r="M17" s="1" t="str">
        <f>RTD("esrtd",,"*H",J$4,"High",$A$5,,"11")</f>
        <v/>
      </c>
      <c r="N17" s="1" t="str">
        <f>RTD("esrtd",,"*H",J$4,"Low",$A$5,,"11")</f>
        <v/>
      </c>
      <c r="O17" s="1" t="str">
        <f>RTD("esrtd",,"*H",J$4,"Last",$A$5,,"11")</f>
        <v/>
      </c>
    </row>
    <row r="18" spans="1:15" x14ac:dyDescent="0.25">
      <c r="A18" s="1" t="s">
        <v>0</v>
      </c>
      <c r="B18" s="1" t="str">
        <f>RTD("esrtd",,"*H",$B$4,"Date",$A$5,,"12")</f>
        <v/>
      </c>
      <c r="C18" s="1" t="str">
        <f>RTD("esrtd",,"*H",$B$4,"Time",$A$5,,"12")</f>
        <v/>
      </c>
      <c r="D18" s="1" t="str">
        <f>RTD("esrtd",,"*H",$B$4,"Open",$A$5,,"12")</f>
        <v/>
      </c>
      <c r="E18" s="1" t="str">
        <f>RTD("esrtd",,"*H",$B$4,"High",$A$5,,"12")</f>
        <v/>
      </c>
      <c r="F18" s="1" t="str">
        <f>RTD("esrtd",,"*H",$B$4,"Low",$A$5,,"12")</f>
        <v/>
      </c>
      <c r="G18" s="1" t="str">
        <f>RTD("esrtd",,"*H",$B$4,"Last",$A$5,,"12")</f>
        <v/>
      </c>
      <c r="I18" s="1" t="s">
        <v>0</v>
      </c>
      <c r="J18" s="1" t="str">
        <f>RTD("esrtd",,"*H",J$4,"Date",$A$5,,"12")</f>
        <v/>
      </c>
      <c r="K18" s="1" t="str">
        <f>RTD("esrtd",,"*H",J$4,"Time",$A$5,,"12")</f>
        <v/>
      </c>
      <c r="L18" s="1" t="str">
        <f>RTD("esrtd",,"*H",J$4,"Open",$A$5,,"12")</f>
        <v/>
      </c>
      <c r="M18" s="1" t="str">
        <f>RTD("esrtd",,"*H",J$4,"High",$A$5,,"12")</f>
        <v/>
      </c>
      <c r="N18" s="1" t="str">
        <f>RTD("esrtd",,"*H",J$4,"Low",$A$5,,"12")</f>
        <v/>
      </c>
      <c r="O18" s="1" t="str">
        <f>RTD("esrtd",,"*H",J$4,"Last",$A$5,,"12")</f>
        <v/>
      </c>
    </row>
    <row r="19" spans="1:15" x14ac:dyDescent="0.25">
      <c r="A19" s="1" t="s">
        <v>0</v>
      </c>
      <c r="B19" s="1" t="str">
        <f>RTD("esrtd",,"*H",$B$4,"Date",$A$5,,"13")</f>
        <v/>
      </c>
      <c r="C19" s="1" t="str">
        <f>RTD("esrtd",,"*H",$B$4,"Time",$A$5,,"13")</f>
        <v/>
      </c>
      <c r="D19" s="1" t="str">
        <f>RTD("esrtd",,"*H",$B$4,"Open",$A$5,,"13")</f>
        <v/>
      </c>
      <c r="E19" s="1" t="str">
        <f>RTD("esrtd",,"*H",$B$4,"High",$A$5,,"13")</f>
        <v/>
      </c>
      <c r="F19" s="1" t="str">
        <f>RTD("esrtd",,"*H",$B$4,"Low",$A$5,,"13")</f>
        <v/>
      </c>
      <c r="G19" s="1" t="str">
        <f>RTD("esrtd",,"*H",$B$4,"Last",$A$5,,"13")</f>
        <v/>
      </c>
      <c r="I19" s="1" t="s">
        <v>0</v>
      </c>
      <c r="J19" s="1" t="str">
        <f>RTD("esrtd",,"*H",J$4,"Date",$A$5,,"13")</f>
        <v/>
      </c>
      <c r="K19" s="1" t="str">
        <f>RTD("esrtd",,"*H",J$4,"Time",$A$5,,"13")</f>
        <v/>
      </c>
      <c r="L19" s="1" t="str">
        <f>RTD("esrtd",,"*H",J$4,"Open",$A$5,,"13")</f>
        <v/>
      </c>
      <c r="M19" s="1" t="str">
        <f>RTD("esrtd",,"*H",J$4,"High",$A$5,,"13")</f>
        <v/>
      </c>
      <c r="N19" s="1" t="str">
        <f>RTD("esrtd",,"*H",J$4,"Low",$A$5,,"13")</f>
        <v/>
      </c>
      <c r="O19" s="1" t="str">
        <f>RTD("esrtd",,"*H",J$4,"Last",$A$5,,"13")</f>
        <v/>
      </c>
    </row>
    <row r="20" spans="1:15" x14ac:dyDescent="0.25">
      <c r="A20" s="1" t="s">
        <v>0</v>
      </c>
      <c r="B20" s="1" t="str">
        <f>RTD("esrtd",,"*H",$B$4,"Date",$A$5,,"14")</f>
        <v/>
      </c>
      <c r="C20" s="1" t="str">
        <f>RTD("esrtd",,"*H",$B$4,"Time",$A$5,,"14")</f>
        <v/>
      </c>
      <c r="D20" s="1" t="str">
        <f>RTD("esrtd",,"*H",$B$4,"Open",$A$5,,"14")</f>
        <v/>
      </c>
      <c r="E20" s="1" t="str">
        <f>RTD("esrtd",,"*H",$B$4,"High",$A$5,,"14")</f>
        <v/>
      </c>
      <c r="F20" s="1" t="str">
        <f>RTD("esrtd",,"*H",$B$4,"Low",$A$5,,"14")</f>
        <v/>
      </c>
      <c r="G20" s="1" t="str">
        <f>RTD("esrtd",,"*H",$B$4,"Last",$A$5,,"14")</f>
        <v/>
      </c>
      <c r="I20" s="1" t="s">
        <v>0</v>
      </c>
      <c r="J20" s="1" t="str">
        <f>RTD("esrtd",,"*H",J$4,"Date",$A$5,,"14")</f>
        <v/>
      </c>
      <c r="K20" s="1" t="str">
        <f>RTD("esrtd",,"*H",J$4,"Time",$A$5,,"14")</f>
        <v/>
      </c>
      <c r="L20" s="1" t="str">
        <f>RTD("esrtd",,"*H",J$4,"Open",$A$5,,"14")</f>
        <v/>
      </c>
      <c r="M20" s="1" t="str">
        <f>RTD("esrtd",,"*H",J$4,"High",$A$5,,"14")</f>
        <v/>
      </c>
      <c r="N20" s="1" t="str">
        <f>RTD("esrtd",,"*H",J$4,"Low",$A$5,,"14")</f>
        <v/>
      </c>
      <c r="O20" s="1" t="str">
        <f>RTD("esrtd",,"*H",J$4,"Last",$A$5,,"14")</f>
        <v/>
      </c>
    </row>
    <row r="21" spans="1:15" x14ac:dyDescent="0.25">
      <c r="A21" s="1" t="s">
        <v>0</v>
      </c>
      <c r="B21" s="1" t="str">
        <f>RTD("esrtd",,"*H",$B$4,"Date",$A$5,,"15")</f>
        <v/>
      </c>
      <c r="C21" s="1" t="str">
        <f>RTD("esrtd",,"*H",$B$4,"Time",$A$5,,"15")</f>
        <v/>
      </c>
      <c r="D21" s="1" t="str">
        <f>RTD("esrtd",,"*H",$B$4,"Open",$A$5,,"15")</f>
        <v/>
      </c>
      <c r="E21" s="1" t="str">
        <f>RTD("esrtd",,"*H",$B$4,"High",$A$5,,"15")</f>
        <v/>
      </c>
      <c r="F21" s="1" t="str">
        <f>RTD("esrtd",,"*H",$B$4,"Low",$A$5,,"15")</f>
        <v/>
      </c>
      <c r="G21" s="1" t="str">
        <f>RTD("esrtd",,"*H",$B$4,"Last",$A$5,,"15")</f>
        <v/>
      </c>
      <c r="I21" s="1" t="s">
        <v>0</v>
      </c>
      <c r="J21" s="1" t="str">
        <f>RTD("esrtd",,"*H",J$4,"Date",$A$5,,"15")</f>
        <v/>
      </c>
      <c r="K21" s="1" t="str">
        <f>RTD("esrtd",,"*H",J$4,"Time",$A$5,,"15")</f>
        <v/>
      </c>
      <c r="L21" s="1" t="str">
        <f>RTD("esrtd",,"*H",J$4,"Open",$A$5,,"15")</f>
        <v/>
      </c>
      <c r="M21" s="1" t="str">
        <f>RTD("esrtd",,"*H",J$4,"High",$A$5,,"15")</f>
        <v/>
      </c>
      <c r="N21" s="1" t="str">
        <f>RTD("esrtd",,"*H",J$4,"Low",$A$5,,"15")</f>
        <v/>
      </c>
      <c r="O21" s="1" t="str">
        <f>RTD("esrtd",,"*H",J$4,"Last",$A$5,,"15")</f>
        <v/>
      </c>
    </row>
    <row r="22" spans="1:15" x14ac:dyDescent="0.25">
      <c r="A22" s="1" t="s">
        <v>0</v>
      </c>
      <c r="B22" s="1" t="str">
        <f>RTD("esrtd",,"*H",$B$4,"Date",$A$5,,"16")</f>
        <v/>
      </c>
      <c r="C22" s="1" t="str">
        <f>RTD("esrtd",,"*H",$B$4,"Time",$A$5,,"16")</f>
        <v/>
      </c>
      <c r="D22" s="1" t="str">
        <f>RTD("esrtd",,"*H",$B$4,"Open",$A$5,,"16")</f>
        <v/>
      </c>
      <c r="E22" s="1" t="str">
        <f>RTD("esrtd",,"*H",$B$4,"High",$A$5,,"16")</f>
        <v/>
      </c>
      <c r="F22" s="1" t="str">
        <f>RTD("esrtd",,"*H",$B$4,"Low",$A$5,,"16")</f>
        <v/>
      </c>
      <c r="G22" s="1" t="str">
        <f>RTD("esrtd",,"*H",$B$4,"Last",$A$5,,"16")</f>
        <v/>
      </c>
      <c r="I22" s="1" t="s">
        <v>0</v>
      </c>
      <c r="J22" s="1" t="str">
        <f>RTD("esrtd",,"*H",J$4,"Date",$A$5,,"16")</f>
        <v/>
      </c>
      <c r="K22" s="1" t="str">
        <f>RTD("esrtd",,"*H",J$4,"Time",$A$5,,"16")</f>
        <v/>
      </c>
      <c r="L22" s="1" t="str">
        <f>RTD("esrtd",,"*H",J$4,"Open",$A$5,,"16")</f>
        <v/>
      </c>
      <c r="M22" s="1" t="str">
        <f>RTD("esrtd",,"*H",J$4,"High",$A$5,,"16")</f>
        <v/>
      </c>
      <c r="N22" s="1" t="str">
        <f>RTD("esrtd",,"*H",J$4,"Low",$A$5,,"16")</f>
        <v/>
      </c>
      <c r="O22" s="1" t="str">
        <f>RTD("esrtd",,"*H",J$4,"Last",$A$5,,"16")</f>
        <v/>
      </c>
    </row>
    <row r="23" spans="1:15" x14ac:dyDescent="0.25">
      <c r="A23" s="1" t="s">
        <v>0</v>
      </c>
      <c r="B23" s="1" t="str">
        <f>RTD("esrtd",,"*H",$B$4,"Date",$A$5,,"17")</f>
        <v/>
      </c>
      <c r="C23" s="1" t="str">
        <f>RTD("esrtd",,"*H",$B$4,"Time",$A$5,,"17")</f>
        <v/>
      </c>
      <c r="D23" s="1" t="str">
        <f>RTD("esrtd",,"*H",$B$4,"Open",$A$5,,"17")</f>
        <v/>
      </c>
      <c r="E23" s="1" t="str">
        <f>RTD("esrtd",,"*H",$B$4,"High",$A$5,,"17")</f>
        <v/>
      </c>
      <c r="F23" s="1" t="str">
        <f>RTD("esrtd",,"*H",$B$4,"Low",$A$5,,"17")</f>
        <v/>
      </c>
      <c r="G23" s="1" t="str">
        <f>RTD("esrtd",,"*H",$B$4,"Last",$A$5,,"17")</f>
        <v/>
      </c>
      <c r="I23" s="1" t="s">
        <v>0</v>
      </c>
      <c r="J23" s="1" t="str">
        <f>RTD("esrtd",,"*H",J$4,"Date",$A$5,,"17")</f>
        <v/>
      </c>
      <c r="K23" s="1" t="str">
        <f>RTD("esrtd",,"*H",J$4,"Time",$A$5,,"17")</f>
        <v/>
      </c>
      <c r="L23" s="1" t="str">
        <f>RTD("esrtd",,"*H",J$4,"Open",$A$5,,"17")</f>
        <v/>
      </c>
      <c r="M23" s="1" t="str">
        <f>RTD("esrtd",,"*H",J$4,"High",$A$5,,"17")</f>
        <v/>
      </c>
      <c r="N23" s="1" t="str">
        <f>RTD("esrtd",,"*H",J$4,"Low",$A$5,,"17")</f>
        <v/>
      </c>
      <c r="O23" s="1" t="str">
        <f>RTD("esrtd",,"*H",J$4,"Last",$A$5,,"17")</f>
        <v/>
      </c>
    </row>
    <row r="24" spans="1:15" x14ac:dyDescent="0.25">
      <c r="A24" s="1" t="s">
        <v>0</v>
      </c>
      <c r="B24" s="1" t="str">
        <f>RTD("esrtd",,"*H",$B$4,"Date",$A$5,,"18")</f>
        <v/>
      </c>
      <c r="C24" s="1" t="str">
        <f>RTD("esrtd",,"*H",$B$4,"Time",$A$5,,"18")</f>
        <v/>
      </c>
      <c r="D24" s="1" t="str">
        <f>RTD("esrtd",,"*H",$B$4,"Open",$A$5,,"18")</f>
        <v/>
      </c>
      <c r="E24" s="1" t="str">
        <f>RTD("esrtd",,"*H",$B$4,"High",$A$5,,"18")</f>
        <v/>
      </c>
      <c r="F24" s="1" t="str">
        <f>RTD("esrtd",,"*H",$B$4,"Low",$A$5,,"18")</f>
        <v/>
      </c>
      <c r="G24" s="1" t="str">
        <f>RTD("esrtd",,"*H",$B$4,"Last",$A$5,,"18")</f>
        <v/>
      </c>
      <c r="I24" s="1" t="s">
        <v>0</v>
      </c>
      <c r="J24" s="1" t="str">
        <f>RTD("esrtd",,"*H",J$4,"Date",$A$5,,"18")</f>
        <v/>
      </c>
      <c r="K24" s="1" t="str">
        <f>RTD("esrtd",,"*H",J$4,"Time",$A$5,,"18")</f>
        <v/>
      </c>
      <c r="L24" s="1" t="str">
        <f>RTD("esrtd",,"*H",J$4,"Open",$A$5,,"18")</f>
        <v/>
      </c>
      <c r="M24" s="1" t="str">
        <f>RTD("esrtd",,"*H",J$4,"High",$A$5,,"18")</f>
        <v/>
      </c>
      <c r="N24" s="1" t="str">
        <f>RTD("esrtd",,"*H",J$4,"Low",$A$5,,"18")</f>
        <v/>
      </c>
      <c r="O24" s="1" t="str">
        <f>RTD("esrtd",,"*H",J$4,"Last",$A$5,,"18")</f>
        <v/>
      </c>
    </row>
    <row r="25" spans="1:15" x14ac:dyDescent="0.25">
      <c r="A25" s="1" t="s">
        <v>0</v>
      </c>
      <c r="B25" s="1" t="str">
        <f>RTD("esrtd",,"*H",$B$4,"Date",$A$5,,"19")</f>
        <v/>
      </c>
      <c r="C25" s="1" t="str">
        <f>RTD("esrtd",,"*H",$B$4,"Time",$A$5,,"19")</f>
        <v/>
      </c>
      <c r="D25" s="1" t="str">
        <f>RTD("esrtd",,"*H",$B$4,"Open",$A$5,,"19")</f>
        <v/>
      </c>
      <c r="E25" s="1" t="str">
        <f>RTD("esrtd",,"*H",$B$4,"High",$A$5,,"19")</f>
        <v/>
      </c>
      <c r="F25" s="1" t="str">
        <f>RTD("esrtd",,"*H",$B$4,"Low",$A$5,,"19")</f>
        <v/>
      </c>
      <c r="G25" s="1" t="str">
        <f>RTD("esrtd",,"*H",$B$4,"Last",$A$5,,"19")</f>
        <v/>
      </c>
      <c r="I25" s="1" t="s">
        <v>0</v>
      </c>
      <c r="J25" s="1" t="str">
        <f>RTD("esrtd",,"*H",J$4,"Date",$A$5,,"19")</f>
        <v/>
      </c>
      <c r="K25" s="1" t="str">
        <f>RTD("esrtd",,"*H",J$4,"Time",$A$5,,"19")</f>
        <v/>
      </c>
      <c r="L25" s="1" t="str">
        <f>RTD("esrtd",,"*H",J$4,"Open",$A$5,,"19")</f>
        <v/>
      </c>
      <c r="M25" s="1" t="str">
        <f>RTD("esrtd",,"*H",J$4,"High",$A$5,,"19")</f>
        <v/>
      </c>
      <c r="N25" s="1" t="str">
        <f>RTD("esrtd",,"*H",J$4,"Low",$A$5,,"19")</f>
        <v/>
      </c>
      <c r="O25" s="1" t="str">
        <f>RTD("esrtd",,"*H",J$4,"Last",$A$5,,"19")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Ultimate LaForsch</dc:creator>
  <cp:lastModifiedBy>Ultimate LaForsch</cp:lastModifiedBy>
  <dcterms:created xsi:type="dcterms:W3CDTF">2011-02-10T19:14:21Z</dcterms:created>
  <dcterms:modified xsi:type="dcterms:W3CDTF">2011-02-10T19:15:57Z</dcterms:modified>
</cp:coreProperties>
</file>