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volatileDependencies.xml" ContentType="application/vnd.openxmlformats-officedocument.spreadsheetml.volatileDependenc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3395" windowHeight="11820"/>
  </bookViews>
  <sheets>
    <sheet name="Liv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3" i="1"/>
  <c r="E113"/>
  <c r="D113"/>
  <c r="C113"/>
  <c r="B113"/>
  <c r="F112"/>
  <c r="E112"/>
  <c r="D112"/>
  <c r="C112"/>
  <c r="B112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B102"/>
  <c r="F101"/>
  <c r="E101"/>
  <c r="D101"/>
  <c r="C101"/>
  <c r="B101"/>
  <c r="F100"/>
  <c r="E100"/>
  <c r="D100"/>
  <c r="C100"/>
  <c r="B100"/>
  <c r="F99"/>
  <c r="E99"/>
  <c r="D99"/>
  <c r="C99"/>
  <c r="B99"/>
  <c r="F98"/>
  <c r="E98"/>
  <c r="D98"/>
  <c r="C98"/>
  <c r="B98"/>
  <c r="F97"/>
  <c r="E97"/>
  <c r="D97"/>
  <c r="C97"/>
  <c r="B97"/>
  <c r="F96"/>
  <c r="E96"/>
  <c r="D96"/>
  <c r="C96"/>
  <c r="B96"/>
  <c r="F95"/>
  <c r="E95"/>
  <c r="D95"/>
  <c r="C95"/>
  <c r="B95"/>
  <c r="F94"/>
  <c r="E94"/>
  <c r="D94"/>
  <c r="C94"/>
  <c r="B94"/>
  <c r="F93"/>
  <c r="E93"/>
  <c r="D93"/>
  <c r="C93"/>
  <c r="B93"/>
  <c r="F92"/>
  <c r="E92"/>
  <c r="D92"/>
  <c r="C92"/>
  <c r="B92"/>
  <c r="F91"/>
  <c r="E91"/>
  <c r="D91"/>
  <c r="C91"/>
  <c r="B91"/>
  <c r="F90"/>
  <c r="E90"/>
  <c r="D90"/>
  <c r="C90"/>
  <c r="B90"/>
  <c r="F89"/>
  <c r="E89"/>
  <c r="D89"/>
  <c r="C89"/>
  <c r="B89"/>
  <c r="F88"/>
  <c r="E88"/>
  <c r="D88"/>
  <c r="C88"/>
  <c r="B88"/>
  <c r="F87"/>
  <c r="E87"/>
  <c r="D87"/>
  <c r="C87"/>
  <c r="B87"/>
  <c r="F86"/>
  <c r="E86"/>
  <c r="D86"/>
  <c r="C86"/>
  <c r="B86"/>
  <c r="F85"/>
  <c r="E85"/>
  <c r="D85"/>
  <c r="C85"/>
  <c r="B85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F65"/>
  <c r="E65"/>
  <c r="D65"/>
  <c r="C65"/>
  <c r="B65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F52"/>
  <c r="E52"/>
  <c r="D52"/>
  <c r="C52"/>
  <c r="B52"/>
  <c r="F51"/>
  <c r="E51"/>
  <c r="D51"/>
  <c r="C51"/>
  <c r="B51"/>
  <c r="F50"/>
  <c r="E50"/>
  <c r="D50"/>
  <c r="C50"/>
  <c r="B50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F44"/>
  <c r="E44"/>
  <c r="D44"/>
  <c r="C44"/>
  <c r="B44"/>
  <c r="F43"/>
  <c r="E43"/>
  <c r="D43"/>
  <c r="C43"/>
  <c r="B43"/>
  <c r="F42"/>
  <c r="E42"/>
  <c r="D42"/>
  <c r="C42"/>
  <c r="B42"/>
  <c r="F41"/>
  <c r="E41"/>
  <c r="D41"/>
  <c r="C41"/>
  <c r="B41"/>
  <c r="F40"/>
  <c r="E40"/>
  <c r="D40"/>
  <c r="C40"/>
  <c r="B40"/>
  <c r="F39"/>
  <c r="E39"/>
  <c r="D39"/>
  <c r="C39"/>
  <c r="B39"/>
  <c r="F38"/>
  <c r="E38"/>
  <c r="D38"/>
  <c r="C38"/>
  <c r="B38"/>
  <c r="F37"/>
  <c r="E37"/>
  <c r="D37"/>
  <c r="C37"/>
  <c r="B37"/>
  <c r="F36"/>
  <c r="E36"/>
  <c r="D36"/>
  <c r="C36"/>
  <c r="B36"/>
  <c r="F35"/>
  <c r="E35"/>
  <c r="D35"/>
  <c r="C35"/>
  <c r="B35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F21"/>
  <c r="E21"/>
  <c r="D21"/>
  <c r="C21"/>
  <c r="B21"/>
  <c r="F20"/>
  <c r="E20"/>
  <c r="D20"/>
  <c r="C20"/>
  <c r="B20"/>
  <c r="F19"/>
  <c r="E19"/>
  <c r="D19"/>
  <c r="C19"/>
  <c r="B19"/>
  <c r="F18"/>
  <c r="E18"/>
  <c r="D18"/>
  <c r="C18"/>
  <c r="B18"/>
  <c r="F17"/>
  <c r="E17"/>
  <c r="D17"/>
  <c r="C17"/>
  <c r="B17"/>
  <c r="F16"/>
  <c r="E16"/>
  <c r="D16"/>
  <c r="C16"/>
  <c r="B16"/>
  <c r="F15"/>
  <c r="E15"/>
  <c r="D15"/>
  <c r="C15"/>
  <c r="B15"/>
  <c r="F14"/>
  <c r="E14"/>
  <c r="D14"/>
  <c r="C14"/>
  <c r="B14"/>
  <c r="F13"/>
  <c r="E13"/>
  <c r="D13"/>
  <c r="C13"/>
  <c r="B13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F8"/>
  <c r="E8"/>
  <c r="D8"/>
  <c r="C8"/>
  <c r="B8"/>
  <c r="F7"/>
  <c r="E7"/>
  <c r="D7"/>
  <c r="C7"/>
  <c r="B7"/>
  <c r="F6"/>
  <c r="E6"/>
  <c r="D6"/>
  <c r="C6"/>
  <c r="B6"/>
  <c r="F5"/>
  <c r="E5"/>
  <c r="D5"/>
  <c r="C5"/>
  <c r="B5"/>
  <c r="F4"/>
  <c r="E4"/>
  <c r="D4"/>
  <c r="C4"/>
  <c r="B4"/>
  <c r="F3"/>
  <c r="E3"/>
  <c r="D3"/>
  <c r="C3"/>
  <c r="B3"/>
</calcChain>
</file>

<file path=xl/sharedStrings.xml><?xml version="1.0" encoding="utf-8"?>
<sst xmlns="http://schemas.openxmlformats.org/spreadsheetml/2006/main" count="18" uniqueCount="10">
  <si>
    <t/>
  </si>
  <si>
    <t>GE</t>
  </si>
  <si>
    <t>I120 [13:30-14:30]</t>
  </si>
  <si>
    <t>Bar Time</t>
  </si>
  <si>
    <t>Last</t>
  </si>
  <si>
    <t>Open</t>
  </si>
  <si>
    <t>High</t>
  </si>
  <si>
    <t>Low</t>
  </si>
  <si>
    <t>COPY PASTED VALUES AS OF MARCH 21, 2011</t>
  </si>
  <si>
    <t xml:space="preserve">LIVE DATA </t>
  </si>
</sst>
</file>

<file path=xl/styles.xml><?xml version="1.0" encoding="utf-8"?>
<styleSheet xmlns="http://schemas.openxmlformats.org/spreadsheetml/2006/main">
  <numFmts count="1">
    <numFmt numFmtId="164" formatCode="hh:mm"/>
  </numFmts>
  <fonts count="3">
    <font>
      <sz val="10"/>
      <color theme="1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1" fillId="3" borderId="0" xfId="0" applyNumberFormat="1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164" fontId="1" fillId="2" borderId="0" xfId="0" applyNumberFormat="1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0" fillId="0" borderId="6" xfId="0" applyBorder="1"/>
    <xf numFmtId="164" fontId="1" fillId="3" borderId="7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2" fillId="0" borderId="2" xfId="0" applyFont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volatileDependencies.xml><?xml version="1.0" encoding="utf-8"?>
<volTypes xmlns="http://schemas.openxmlformats.org/spreadsheetml/2006/main">
  <volType type="realTimeData">
    <main first="esrtd">
      <tp>
        <v>40611.229166666664</v>
        <stp/>
        <stp>*H</stp>
        <stp>GE</stp>
        <stp>BarTime</stp>
        <stp>I120 [13:30-14:30]</stp>
        <stp/>
        <stp>8</stp>
        <tr r="B11" s="1"/>
      </tp>
      <tp>
        <v>40610.229166666664</v>
        <stp/>
        <stp>*H</stp>
        <stp>GE</stp>
        <stp>BarTime</stp>
        <stp>I120 [13:30-14:30]</stp>
        <stp/>
        <stp>9</stp>
        <tr r="B12" s="1"/>
      </tp>
      <tp>
        <v>40623.270833333336</v>
        <stp/>
        <stp>*H</stp>
        <stp>GE</stp>
        <stp>BarTime</stp>
        <stp>I120 [13:30-14:30]</stp>
        <stp/>
        <stp>0</stp>
        <tr r="B3" s="1"/>
      </tp>
      <tp>
        <v>40620.270833333336</v>
        <stp/>
        <stp>*H</stp>
        <stp>GE</stp>
        <stp>BarTime</stp>
        <stp>I120 [13:30-14:30]</stp>
        <stp/>
        <stp>1</stp>
        <tr r="B4" s="1"/>
      </tp>
      <tp>
        <v>40619.270833333336</v>
        <stp/>
        <stp>*H</stp>
        <stp>GE</stp>
        <stp>BarTime</stp>
        <stp>I120 [13:30-14:30]</stp>
        <stp/>
        <stp>2</stp>
        <tr r="B5" s="1"/>
      </tp>
      <tp>
        <v>40618.270833333336</v>
        <stp/>
        <stp>*H</stp>
        <stp>GE</stp>
        <stp>BarTime</stp>
        <stp>I120 [13:30-14:30]</stp>
        <stp/>
        <stp>3</stp>
        <tr r="B6" s="1"/>
      </tp>
      <tp>
        <v>40617.270833333336</v>
        <stp/>
        <stp>*H</stp>
        <stp>GE</stp>
        <stp>BarTime</stp>
        <stp>I120 [13:30-14:30]</stp>
        <stp/>
        <stp>4</stp>
        <tr r="B7" s="1"/>
      </tp>
      <tp>
        <v>40616.270833333336</v>
        <stp/>
        <stp>*H</stp>
        <stp>GE</stp>
        <stp>BarTime</stp>
        <stp>I120 [13:30-14:30]</stp>
        <stp/>
        <stp>5</stp>
        <tr r="B8" s="1"/>
      </tp>
      <tp>
        <v>40613.229166666664</v>
        <stp/>
        <stp>*H</stp>
        <stp>GE</stp>
        <stp>BarTime</stp>
        <stp>I120 [13:30-14:30]</stp>
        <stp/>
        <stp>6</stp>
        <tr r="B9" s="1"/>
      </tp>
      <tp>
        <v>40612.229166666664</v>
        <stp/>
        <stp>*H</stp>
        <stp>GE</stp>
        <stp>BarTime</stp>
        <stp>I120 [13:30-14:30]</stp>
        <stp/>
        <stp>7</stp>
        <tr r="B10" s="1"/>
      </tp>
      <tp t="s">
        <v/>
        <stp/>
        <stp>@LOCAL:CB</stp>
        <tr r="D113" s="1"/>
        <tr r="E113" s="1"/>
        <tr r="F113" s="1"/>
        <tr r="B113" s="1"/>
        <tr r="C113" s="1"/>
        <tr r="B112" s="1"/>
        <tr r="C112" s="1"/>
        <tr r="D112" s="1"/>
        <tr r="E112" s="1"/>
        <tr r="F112" s="1"/>
        <tr r="B111" s="1"/>
        <tr r="C111" s="1"/>
        <tr r="D111" s="1"/>
        <tr r="E111" s="1"/>
        <tr r="F111" s="1"/>
        <tr r="D110" s="1"/>
        <tr r="E110" s="1"/>
        <tr r="F110" s="1"/>
        <tr r="B110" s="1"/>
        <tr r="C110" s="1"/>
        <tr r="B109" s="1"/>
        <tr r="C109" s="1"/>
        <tr r="D109" s="1"/>
        <tr r="E109" s="1"/>
        <tr r="F109" s="1"/>
        <tr r="B108" s="1"/>
        <tr r="C108" s="1"/>
        <tr r="D108" s="1"/>
        <tr r="E108" s="1"/>
        <tr r="F108" s="1"/>
        <tr r="B107" s="1"/>
        <tr r="C107" s="1"/>
        <tr r="D107" s="1"/>
        <tr r="E107" s="1"/>
        <tr r="F107" s="1"/>
        <tr r="B106" s="1"/>
        <tr r="C106" s="1"/>
        <tr r="D106" s="1"/>
        <tr r="E106" s="1"/>
        <tr r="F106" s="1"/>
        <tr r="B105" s="1"/>
        <tr r="C105" s="1"/>
        <tr r="D105" s="1"/>
        <tr r="E105" s="1"/>
        <tr r="F105" s="1"/>
        <tr r="B104" s="1"/>
        <tr r="C104" s="1"/>
        <tr r="D104" s="1"/>
        <tr r="E104" s="1"/>
        <tr r="F104" s="1"/>
        <tr r="B103" s="1"/>
        <tr r="C103" s="1"/>
        <tr r="D103" s="1"/>
        <tr r="E103" s="1"/>
        <tr r="F103" s="1"/>
        <tr r="B102" s="1"/>
        <tr r="C102" s="1"/>
        <tr r="D102" s="1"/>
        <tr r="E102" s="1"/>
        <tr r="F102" s="1"/>
        <tr r="B101" s="1"/>
        <tr r="C101" s="1"/>
        <tr r="D101" s="1"/>
        <tr r="E101" s="1"/>
        <tr r="F101" s="1"/>
        <tr r="B100" s="1"/>
        <tr r="C100" s="1"/>
        <tr r="D100" s="1"/>
        <tr r="E100" s="1"/>
        <tr r="F100" s="1"/>
        <tr r="D99" s="1"/>
        <tr r="E99" s="1"/>
        <tr r="F99" s="1"/>
        <tr r="B99" s="1"/>
        <tr r="C99" s="1"/>
        <tr r="B98" s="1"/>
        <tr r="C98" s="1"/>
        <tr r="D98" s="1"/>
        <tr r="E98" s="1"/>
        <tr r="F98" s="1"/>
        <tr r="B97" s="1"/>
        <tr r="C97" s="1"/>
        <tr r="D97" s="1"/>
        <tr r="E97" s="1"/>
        <tr r="F97" s="1"/>
        <tr r="B96" s="1"/>
        <tr r="C96" s="1"/>
        <tr r="D96" s="1"/>
        <tr r="E96" s="1"/>
        <tr r="F96" s="1"/>
        <tr r="D95" s="1"/>
        <tr r="F95" s="1"/>
        <tr r="B95" s="1"/>
        <tr r="C95" s="1"/>
        <tr r="E95" s="1"/>
        <tr r="B94" s="1"/>
        <tr r="C94" s="1"/>
        <tr r="D94" s="1"/>
        <tr r="E94" s="1"/>
        <tr r="F94" s="1"/>
        <tr r="B93" s="1"/>
        <tr r="C93" s="1"/>
        <tr r="D93" s="1"/>
        <tr r="E93" s="1"/>
        <tr r="F93" s="1"/>
        <tr r="B92" s="1"/>
        <tr r="C92" s="1"/>
        <tr r="D92" s="1"/>
        <tr r="E92" s="1"/>
        <tr r="F92" s="1"/>
        <tr r="B91" s="1"/>
        <tr r="C91" s="1"/>
        <tr r="D91" s="1"/>
        <tr r="E91" s="1"/>
        <tr r="F91" s="1"/>
        <tr r="B90" s="1"/>
        <tr r="C90" s="1"/>
        <tr r="D90" s="1"/>
        <tr r="E90" s="1"/>
        <tr r="F90" s="1"/>
        <tr r="B89" s="1"/>
        <tr r="C89" s="1"/>
        <tr r="D89" s="1"/>
        <tr r="E89" s="1"/>
        <tr r="F89" s="1"/>
        <tr r="D88" s="1"/>
        <tr r="E88" s="1"/>
        <tr r="B88" s="1"/>
        <tr r="C88" s="1"/>
        <tr r="F88" s="1"/>
        <tr r="B87" s="1"/>
        <tr r="C87" s="1"/>
        <tr r="D87" s="1"/>
        <tr r="E87" s="1"/>
        <tr r="F87" s="1"/>
        <tr r="B86" s="1"/>
        <tr r="C86" s="1"/>
        <tr r="D86" s="1"/>
        <tr r="E86" s="1"/>
        <tr r="F86" s="1"/>
        <tr r="B85" s="1"/>
        <tr r="C85" s="1"/>
        <tr r="D85" s="1"/>
        <tr r="E85" s="1"/>
        <tr r="F85" s="1"/>
        <tr r="B84" s="1"/>
        <tr r="C84" s="1"/>
        <tr r="D84" s="1"/>
        <tr r="E84" s="1"/>
        <tr r="F84" s="1"/>
        <tr r="B83" s="1"/>
        <tr r="C83" s="1"/>
        <tr r="D83" s="1"/>
        <tr r="E83" s="1"/>
        <tr r="F83" s="1"/>
        <tr r="D82" s="1"/>
        <tr r="E82" s="1"/>
        <tr r="B82" s="1"/>
        <tr r="C82" s="1"/>
        <tr r="F82" s="1"/>
        <tr r="B81" s="1"/>
        <tr r="C81" s="1"/>
        <tr r="D81" s="1"/>
        <tr r="E81" s="1"/>
        <tr r="F81" s="1"/>
        <tr r="B80" s="1"/>
        <tr r="C80" s="1"/>
        <tr r="D80" s="1"/>
        <tr r="E80" s="1"/>
        <tr r="F80" s="1"/>
        <tr r="B79" s="1"/>
        <tr r="C79" s="1"/>
        <tr r="D79" s="1"/>
        <tr r="E79" s="1"/>
        <tr r="F79" s="1"/>
        <tr r="B78" s="1"/>
        <tr r="C78" s="1"/>
        <tr r="D78" s="1"/>
        <tr r="E78" s="1"/>
        <tr r="F78" s="1"/>
        <tr r="B77" s="1"/>
        <tr r="C77" s="1"/>
        <tr r="D77" s="1"/>
        <tr r="E77" s="1"/>
        <tr r="F77" s="1"/>
        <tr r="D76" s="1"/>
        <tr r="E76" s="1"/>
        <tr r="F76" s="1"/>
        <tr r="B76" s="1"/>
        <tr r="C76" s="1"/>
        <tr r="D75" s="1"/>
        <tr r="E75" s="1"/>
        <tr r="F75" s="1"/>
        <tr r="B75" s="1"/>
        <tr r="C75" s="1"/>
        <tr r="D74" s="1"/>
        <tr r="B74" s="1"/>
        <tr r="C74" s="1"/>
        <tr r="E74" s="1"/>
        <tr r="F74" s="1"/>
        <tr r="D73" s="1"/>
        <tr r="E73" s="1"/>
        <tr r="B73" s="1"/>
        <tr r="C73" s="1"/>
        <tr r="F73" s="1"/>
        <tr r="B72" s="1"/>
        <tr r="C72" s="1"/>
        <tr r="D72" s="1"/>
        <tr r="E72" s="1"/>
        <tr r="F72" s="1"/>
        <tr r="D71" s="1"/>
        <tr r="E71" s="1"/>
        <tr r="F71" s="1"/>
        <tr r="B71" s="1"/>
        <tr r="C71" s="1"/>
        <tr r="B70" s="1"/>
        <tr r="C70" s="1"/>
        <tr r="D70" s="1"/>
        <tr r="E70" s="1"/>
        <tr r="F70" s="1"/>
        <tr r="B69" s="1"/>
        <tr r="C69" s="1"/>
        <tr r="D69" s="1"/>
        <tr r="E69" s="1"/>
        <tr r="F69" s="1"/>
        <tr r="B68" s="1"/>
        <tr r="C68" s="1"/>
        <tr r="D68" s="1"/>
        <tr r="E68" s="1"/>
        <tr r="F68" s="1"/>
        <tr r="D67" s="1"/>
        <tr r="F67" s="1"/>
        <tr r="B67" s="1"/>
        <tr r="C67" s="1"/>
        <tr r="E67" s="1"/>
        <tr r="B66" s="1"/>
        <tr r="C66" s="1"/>
        <tr r="D66" s="1"/>
        <tr r="E66" s="1"/>
        <tr r="F66" s="1"/>
        <tr r="B65" s="1"/>
        <tr r="C65" s="1"/>
        <tr r="D65" s="1"/>
        <tr r="E65" s="1"/>
        <tr r="F65" s="1"/>
        <tr r="B64" s="1"/>
        <tr r="C64" s="1"/>
        <tr r="D64" s="1"/>
        <tr r="E64" s="1"/>
        <tr r="F64" s="1"/>
        <tr r="B63" s="1"/>
        <tr r="C63" s="1"/>
        <tr r="D63" s="1"/>
        <tr r="E63" s="1"/>
        <tr r="F63" s="1"/>
        <tr r="B62" s="1"/>
        <tr r="C62" s="1"/>
        <tr r="D62" s="1"/>
        <tr r="E62" s="1"/>
        <tr r="F62" s="1"/>
        <tr r="D61" s="1"/>
        <tr r="E61" s="1"/>
        <tr r="F61" s="1"/>
        <tr r="B61" s="1"/>
        <tr r="C61" s="1"/>
        <tr r="B60" s="1"/>
        <tr r="C60" s="1"/>
        <tr r="D60" s="1"/>
        <tr r="E60" s="1"/>
        <tr r="F60" s="1"/>
        <tr r="D58" s="1"/>
        <tr r="E58" s="1"/>
        <tr r="B59" s="1"/>
        <tr r="C59" s="1"/>
        <tr r="D59" s="1"/>
        <tr r="E59" s="1"/>
        <tr r="F59" s="1"/>
        <tr r="B58" s="1"/>
        <tr r="C58" s="1"/>
        <tr r="F58" s="1"/>
        <tr r="B57" s="1"/>
        <tr r="C57" s="1"/>
        <tr r="D57" s="1"/>
        <tr r="E57" s="1"/>
        <tr r="F57" s="1"/>
        <tr r="B56" s="1"/>
        <tr r="C56" s="1"/>
        <tr r="D56" s="1"/>
        <tr r="E56" s="1"/>
        <tr r="F56" s="1"/>
        <tr r="B55" s="1"/>
        <tr r="C55" s="1"/>
        <tr r="D55" s="1"/>
        <tr r="E55" s="1"/>
        <tr r="F55" s="1"/>
        <tr r="B54" s="1"/>
        <tr r="C54" s="1"/>
        <tr r="D54" s="1"/>
        <tr r="E54" s="1"/>
        <tr r="F54" s="1"/>
        <tr r="B53" s="1"/>
        <tr r="C53" s="1"/>
        <tr r="D53" s="1"/>
        <tr r="E53" s="1"/>
        <tr r="F53" s="1"/>
        <tr r="B52" s="1"/>
        <tr r="C52" s="1"/>
        <tr r="D52" s="1"/>
        <tr r="E52" s="1"/>
        <tr r="F52" s="1"/>
        <tr r="B51" s="1"/>
        <tr r="C51" s="1"/>
        <tr r="D51" s="1"/>
        <tr r="E51" s="1"/>
        <tr r="F51" s="1"/>
        <tr r="B50" s="1"/>
        <tr r="C50" s="1"/>
        <tr r="D50" s="1"/>
        <tr r="E50" s="1"/>
        <tr r="F50" s="1"/>
        <tr r="B49" s="1"/>
        <tr r="C49" s="1"/>
        <tr r="D49" s="1"/>
        <tr r="E49" s="1"/>
        <tr r="F49" s="1"/>
        <tr r="D48" s="1"/>
        <tr r="F48" s="1"/>
        <tr r="B48" s="1"/>
        <tr r="C48" s="1"/>
        <tr r="E48" s="1"/>
        <tr r="B47" s="1"/>
        <tr r="C47" s="1"/>
        <tr r="D47" s="1"/>
        <tr r="E47" s="1"/>
        <tr r="F47" s="1"/>
        <tr r="B46" s="1"/>
        <tr r="C46" s="1"/>
        <tr r="D46" s="1"/>
        <tr r="E46" s="1"/>
        <tr r="F46" s="1"/>
        <tr r="B45" s="1"/>
        <tr r="C45" s="1"/>
        <tr r="D45" s="1"/>
        <tr r="E45" s="1"/>
        <tr r="F45" s="1"/>
        <tr r="D44" s="1"/>
        <tr r="B44" s="1"/>
        <tr r="C44" s="1"/>
        <tr r="E44" s="1"/>
        <tr r="F44" s="1"/>
        <tr r="B43" s="1"/>
        <tr r="C43" s="1"/>
        <tr r="D43" s="1"/>
        <tr r="E43" s="1"/>
        <tr r="F43" s="1"/>
        <tr r="D42" s="1"/>
        <tr r="E42" s="1"/>
        <tr r="F42" s="1"/>
        <tr r="B42" s="1"/>
        <tr r="C42" s="1"/>
        <tr r="B41" s="1"/>
        <tr r="C41" s="1"/>
        <tr r="D41" s="1"/>
        <tr r="E41" s="1"/>
        <tr r="F41" s="1"/>
        <tr r="B40" s="1"/>
        <tr r="C40" s="1"/>
        <tr r="D40" s="1"/>
        <tr r="E40" s="1"/>
        <tr r="F40" s="1"/>
        <tr r="D39" s="1"/>
        <tr r="E39" s="1"/>
        <tr r="F39" s="1"/>
        <tr r="B39" s="1"/>
        <tr r="C39" s="1"/>
        <tr r="B38" s="1"/>
        <tr r="C38" s="1"/>
        <tr r="D38" s="1"/>
        <tr r="E38" s="1"/>
        <tr r="F38" s="1"/>
        <tr r="B37" s="1"/>
        <tr r="C37" s="1"/>
        <tr r="D37" s="1"/>
        <tr r="E37" s="1"/>
        <tr r="F37" s="1"/>
        <tr r="B36" s="1"/>
        <tr r="C36" s="1"/>
        <tr r="D36" s="1"/>
        <tr r="E36" s="1"/>
        <tr r="F36" s="1"/>
        <tr r="D35" s="1"/>
        <tr r="F35" s="1"/>
        <tr r="B35" s="1"/>
        <tr r="C35" s="1"/>
        <tr r="E35" s="1"/>
        <tr r="B34" s="1"/>
        <tr r="C34" s="1"/>
        <tr r="D34" s="1"/>
        <tr r="E34" s="1"/>
        <tr r="F34" s="1"/>
        <tr r="B33" s="1"/>
        <tr r="C33" s="1"/>
        <tr r="D33" s="1"/>
        <tr r="E33" s="1"/>
        <tr r="F33" s="1"/>
        <tr r="B32" s="1"/>
        <tr r="C32" s="1"/>
        <tr r="D32" s="1"/>
        <tr r="E32" s="1"/>
        <tr r="F32" s="1"/>
        <tr r="B31" s="1"/>
        <tr r="C31" s="1"/>
        <tr r="D31" s="1"/>
        <tr r="E31" s="1"/>
        <tr r="F31" s="1"/>
        <tr r="D30" s="1"/>
        <tr r="E30" s="1"/>
        <tr r="F30" s="1"/>
        <tr r="B30" s="1"/>
        <tr r="C30" s="1"/>
        <tr r="B29" s="1"/>
        <tr r="C29" s="1"/>
        <tr r="D29" s="1"/>
        <tr r="E29" s="1"/>
        <tr r="F29" s="1"/>
        <tr r="B28" s="1"/>
        <tr r="C28" s="1"/>
        <tr r="D28" s="1"/>
        <tr r="E28" s="1"/>
        <tr r="F28" s="1"/>
        <tr r="B27" s="1"/>
        <tr r="C27" s="1"/>
        <tr r="D27" s="1"/>
        <tr r="E27" s="1"/>
        <tr r="F27" s="1"/>
        <tr r="B26" s="1"/>
        <tr r="C26" s="1"/>
        <tr r="D26" s="1"/>
        <tr r="E26" s="1"/>
        <tr r="F26" s="1"/>
        <tr r="D25" s="1"/>
        <tr r="E25" s="1"/>
        <tr r="B25" s="1"/>
        <tr r="C25" s="1"/>
        <tr r="F25" s="1"/>
        <tr r="B24" s="1"/>
        <tr r="C24" s="1"/>
        <tr r="D24" s="1"/>
        <tr r="E24" s="1"/>
        <tr r="F24" s="1"/>
        <tr r="B23" s="1"/>
        <tr r="C23" s="1"/>
        <tr r="D23" s="1"/>
        <tr r="E23" s="1"/>
        <tr r="F23" s="1"/>
        <tr r="B22" s="1"/>
        <tr r="C22" s="1"/>
        <tr r="D22" s="1"/>
        <tr r="E22" s="1"/>
        <tr r="F22" s="1"/>
        <tr r="D21" s="1"/>
        <tr r="E21" s="1"/>
        <tr r="B21" s="1"/>
        <tr r="C21" s="1"/>
        <tr r="F21" s="1"/>
        <tr r="B20" s="1"/>
        <tr r="C20" s="1"/>
        <tr r="D20" s="1"/>
        <tr r="E20" s="1"/>
        <tr r="F20" s="1"/>
        <tr r="B19" s="1"/>
        <tr r="C19" s="1"/>
        <tr r="D19" s="1"/>
        <tr r="E19" s="1"/>
        <tr r="F19" s="1"/>
        <tr r="B18" s="1"/>
        <tr r="C18" s="1"/>
        <tr r="D18" s="1"/>
        <tr r="E18" s="1"/>
        <tr r="F18" s="1"/>
        <tr r="D17" s="1"/>
        <tr r="F17" s="1"/>
        <tr r="B17" s="1"/>
        <tr r="C17" s="1"/>
        <tr r="E17" s="1"/>
        <tr r="B16" s="1"/>
        <tr r="C16" s="1"/>
        <tr r="D16" s="1"/>
        <tr r="E16" s="1"/>
        <tr r="F16" s="1"/>
        <tr r="B15" s="1"/>
        <tr r="C15" s="1"/>
        <tr r="D15" s="1"/>
        <tr r="E15" s="1"/>
        <tr r="F15" s="1"/>
        <tr r="E14" s="1"/>
        <tr r="F14" s="1"/>
        <tr r="B14" s="1"/>
        <tr r="C14" s="1"/>
        <tr r="D14" s="1"/>
        <tr r="B13" s="1"/>
        <tr r="C13" s="1"/>
        <tr r="D13" s="1"/>
        <tr r="E13" s="1"/>
        <tr r="F13" s="1"/>
        <tr r="B12" s="1"/>
        <tr r="C12" s="1"/>
        <tr r="D12" s="1"/>
        <tr r="E12" s="1"/>
        <tr r="F12" s="1"/>
        <tr r="B11" s="1"/>
        <tr r="C11" s="1"/>
        <tr r="D11" s="1"/>
        <tr r="E11" s="1"/>
        <tr r="F11" s="1"/>
        <tr r="D10" s="1"/>
        <tr r="E10" s="1"/>
        <tr r="B10" s="1"/>
        <tr r="C10" s="1"/>
        <tr r="F10" s="1"/>
        <tr r="B9" s="1"/>
        <tr r="C9" s="1"/>
        <tr r="D9" s="1"/>
        <tr r="E9" s="1"/>
        <tr r="F9" s="1"/>
        <tr r="D8" s="1"/>
        <tr r="E8" s="1"/>
        <tr r="F8" s="1"/>
        <tr r="B8" s="1"/>
        <tr r="C8" s="1"/>
        <tr r="B7" s="1"/>
        <tr r="C7" s="1"/>
        <tr r="D7" s="1"/>
        <tr r="E7" s="1"/>
        <tr r="F7" s="1"/>
        <tr r="B6" s="1"/>
        <tr r="C6" s="1"/>
        <tr r="D6" s="1"/>
        <tr r="E6" s="1"/>
        <tr r="F6" s="1"/>
        <tr r="D5" s="1"/>
        <tr r="E5" s="1"/>
        <tr r="F5" s="1"/>
        <tr r="B5" s="1"/>
        <tr r="C5" s="1"/>
        <tr r="B4" s="1"/>
        <tr r="C4" s="1"/>
        <tr r="D4" s="1"/>
        <tr r="E4" s="1"/>
        <tr r="F4" s="1"/>
        <tr r="B3" s="1"/>
        <tr r="C3" s="1"/>
        <tr r="D3" s="1"/>
        <tr r="E3" s="1"/>
        <tr r="F3" s="1"/>
      </tp>
      <tp>
        <v>40492.229166666664</v>
        <stp/>
        <stp>*H</stp>
        <stp>GE</stp>
        <stp>BarTime</stp>
        <stp>I120 [13:30-14:30]</stp>
        <stp/>
        <stp>89</stp>
        <tr r="B92" s="1"/>
      </tp>
      <tp>
        <v>40493.229166666664</v>
        <stp/>
        <stp>*H</stp>
        <stp>GE</stp>
        <stp>BarTime</stp>
        <stp>I120 [13:30-14:30]</stp>
        <stp/>
        <stp>88</stp>
        <tr r="B91" s="1"/>
      </tp>
      <tp>
        <v>40500.229166666664</v>
        <stp/>
        <stp>*H</stp>
        <stp>GE</stp>
        <stp>BarTime</stp>
        <stp>I120 [13:30-14:30]</stp>
        <stp/>
        <stp>83</stp>
        <tr r="B86" s="1"/>
      </tp>
      <tp>
        <v>40501.229166666664</v>
        <stp/>
        <stp>*H</stp>
        <stp>GE</stp>
        <stp>BarTime</stp>
        <stp>I120 [13:30-14:30]</stp>
        <stp/>
        <stp>82</stp>
        <tr r="B85" s="1"/>
      </tp>
      <tp>
        <v>40504.229166666664</v>
        <stp/>
        <stp>*H</stp>
        <stp>GE</stp>
        <stp>BarTime</stp>
        <stp>I120 [13:30-14:30]</stp>
        <stp/>
        <stp>81</stp>
        <tr r="B84" s="1"/>
      </tp>
      <tp>
        <v>40505.229166666664</v>
        <stp/>
        <stp>*H</stp>
        <stp>GE</stp>
        <stp>BarTime</stp>
        <stp>I120 [13:30-14:30]</stp>
        <stp/>
        <stp>80</stp>
        <tr r="B83" s="1"/>
      </tp>
      <tp>
        <v>40494.229166666664</v>
        <stp/>
        <stp>*H</stp>
        <stp>GE</stp>
        <stp>BarTime</stp>
        <stp>I120 [13:30-14:30]</stp>
        <stp/>
        <stp>87</stp>
        <tr r="B90" s="1"/>
      </tp>
      <tp>
        <v>40497.229166666664</v>
        <stp/>
        <stp>*H</stp>
        <stp>GE</stp>
        <stp>BarTime</stp>
        <stp>I120 [13:30-14:30]</stp>
        <stp/>
        <stp>86</stp>
        <tr r="B89" s="1"/>
      </tp>
      <tp>
        <v>40498.229166666664</v>
        <stp/>
        <stp>*H</stp>
        <stp>GE</stp>
        <stp>BarTime</stp>
        <stp>I120 [13:30-14:30]</stp>
        <stp/>
        <stp>85</stp>
        <tr r="B88" s="1"/>
      </tp>
      <tp>
        <v>40499.229166666664</v>
        <stp/>
        <stp>*H</stp>
        <stp>GE</stp>
        <stp>BarTime</stp>
        <stp>I120 [13:30-14:30]</stp>
        <stp/>
        <stp>84</stp>
        <tr r="B87" s="1"/>
      </tp>
      <tp>
        <v>40478.270833333336</v>
        <stp/>
        <stp>*H</stp>
        <stp>GE</stp>
        <stp>BarTime</stp>
        <stp>I120 [13:30-14:30]</stp>
        <stp/>
        <stp>99</stp>
        <tr r="B102" s="1"/>
      </tp>
      <tp>
        <v>40479.270833333336</v>
        <stp/>
        <stp>*H</stp>
        <stp>GE</stp>
        <stp>BarTime</stp>
        <stp>I120 [13:30-14:30]</stp>
        <stp/>
        <stp>98</stp>
        <tr r="B101" s="1"/>
      </tp>
      <tp>
        <v>40486.270833333336</v>
        <stp/>
        <stp>*H</stp>
        <stp>GE</stp>
        <stp>BarTime</stp>
        <stp>I120 [13:30-14:30]</stp>
        <stp/>
        <stp>93</stp>
        <tr r="B96" s="1"/>
      </tp>
      <tp>
        <v>40487.270833333336</v>
        <stp/>
        <stp>*H</stp>
        <stp>GE</stp>
        <stp>BarTime</stp>
        <stp>I120 [13:30-14:30]</stp>
        <stp/>
        <stp>92</stp>
        <tr r="B95" s="1"/>
      </tp>
      <tp>
        <v>40490.229166666664</v>
        <stp/>
        <stp>*H</stp>
        <stp>GE</stp>
        <stp>BarTime</stp>
        <stp>I120 [13:30-14:30]</stp>
        <stp/>
        <stp>91</stp>
        <tr r="B94" s="1"/>
      </tp>
      <tp>
        <v>40491.229166666664</v>
        <stp/>
        <stp>*H</stp>
        <stp>GE</stp>
        <stp>BarTime</stp>
        <stp>I120 [13:30-14:30]</stp>
        <stp/>
        <stp>90</stp>
        <tr r="B93" s="1"/>
      </tp>
      <tp>
        <v>40480.270833333336</v>
        <stp/>
        <stp>*H</stp>
        <stp>GE</stp>
        <stp>BarTime</stp>
        <stp>I120 [13:30-14:30]</stp>
        <stp/>
        <stp>97</stp>
        <tr r="B100" s="1"/>
      </tp>
      <tp>
        <v>40483.270833333336</v>
        <stp/>
        <stp>*H</stp>
        <stp>GE</stp>
        <stp>BarTime</stp>
        <stp>I120 [13:30-14:30]</stp>
        <stp/>
        <stp>96</stp>
        <tr r="B99" s="1"/>
      </tp>
      <tp>
        <v>40484.270833333336</v>
        <stp/>
        <stp>*H</stp>
        <stp>GE</stp>
        <stp>BarTime</stp>
        <stp>I120 [13:30-14:30]</stp>
        <stp/>
        <stp>95</stp>
        <tr r="B98" s="1"/>
      </tp>
      <tp>
        <v>40485.270833333336</v>
        <stp/>
        <stp>*H</stp>
        <stp>GE</stp>
        <stp>BarTime</stp>
        <stp>I120 [13:30-14:30]</stp>
        <stp/>
        <stp>94</stp>
        <tr r="B97" s="1"/>
      </tp>
      <tp>
        <v>40596.229166666664</v>
        <stp/>
        <stp>*H</stp>
        <stp>GE</stp>
        <stp>BarTime</stp>
        <stp>I120 [13:30-14:30]</stp>
        <stp/>
        <stp>19</stp>
        <tr r="B22" s="1"/>
      </tp>
      <tp>
        <v>40597.229166666664</v>
        <stp/>
        <stp>*H</stp>
        <stp>GE</stp>
        <stp>BarTime</stp>
        <stp>I120 [13:30-14:30]</stp>
        <stp/>
        <stp>18</stp>
        <tr r="B21" s="1"/>
      </tp>
      <tp>
        <v>40604.229166666664</v>
        <stp/>
        <stp>*H</stp>
        <stp>GE</stp>
        <stp>BarTime</stp>
        <stp>I120 [13:30-14:30]</stp>
        <stp/>
        <stp>13</stp>
        <tr r="B16" s="1"/>
      </tp>
      <tp>
        <v>40605.229166666664</v>
        <stp/>
        <stp>*H</stp>
        <stp>GE</stp>
        <stp>BarTime</stp>
        <stp>I120 [13:30-14:30]</stp>
        <stp/>
        <stp>12</stp>
        <tr r="B15" s="1"/>
      </tp>
      <tp>
        <v>40606.229166666664</v>
        <stp/>
        <stp>*H</stp>
        <stp>GE</stp>
        <stp>BarTime</stp>
        <stp>I120 [13:30-14:30]</stp>
        <stp/>
        <stp>11</stp>
        <tr r="B14" s="1"/>
      </tp>
      <tp>
        <v>40609.229166666664</v>
        <stp/>
        <stp>*H</stp>
        <stp>GE</stp>
        <stp>BarTime</stp>
        <stp>I120 [13:30-14:30]</stp>
        <stp/>
        <stp>10</stp>
        <tr r="B13" s="1"/>
      </tp>
      <tp>
        <v>40598.229166666664</v>
        <stp/>
        <stp>*H</stp>
        <stp>GE</stp>
        <stp>BarTime</stp>
        <stp>I120 [13:30-14:30]</stp>
        <stp/>
        <stp>17</stp>
        <tr r="B20" s="1"/>
      </tp>
      <tp>
        <v>40599.229166666664</v>
        <stp/>
        <stp>*H</stp>
        <stp>GE</stp>
        <stp>BarTime</stp>
        <stp>I120 [13:30-14:30]</stp>
        <stp/>
        <stp>16</stp>
        <tr r="B19" s="1"/>
      </tp>
      <tp>
        <v>40602.229166666664</v>
        <stp/>
        <stp>*H</stp>
        <stp>GE</stp>
        <stp>BarTime</stp>
        <stp>I120 [13:30-14:30]</stp>
        <stp/>
        <stp>15</stp>
        <tr r="B18" s="1"/>
      </tp>
      <tp>
        <v>40603.229166666664</v>
        <stp/>
        <stp>*H</stp>
        <stp>GE</stp>
        <stp>BarTime</stp>
        <stp>I120 [13:30-14:30]</stp>
        <stp/>
        <stp>14</stp>
        <tr r="B17" s="1"/>
      </tp>
      <tp>
        <v>40581.229166666664</v>
        <stp/>
        <stp>*H</stp>
        <stp>GE</stp>
        <stp>BarTime</stp>
        <stp>I120 [13:30-14:30]</stp>
        <stp/>
        <stp>29</stp>
        <tr r="B32" s="1"/>
      </tp>
      <tp>
        <v>40582.229166666664</v>
        <stp/>
        <stp>*H</stp>
        <stp>GE</stp>
        <stp>BarTime</stp>
        <stp>I120 [13:30-14:30]</stp>
        <stp/>
        <stp>28</stp>
        <tr r="B31" s="1"/>
      </tp>
      <tp>
        <v>40589.229166666664</v>
        <stp/>
        <stp>*H</stp>
        <stp>GE</stp>
        <stp>BarTime</stp>
        <stp>I120 [13:30-14:30]</stp>
        <stp/>
        <stp>23</stp>
        <tr r="B26" s="1"/>
      </tp>
      <tp>
        <v>40590.229166666664</v>
        <stp/>
        <stp>*H</stp>
        <stp>GE</stp>
        <stp>BarTime</stp>
        <stp>I120 [13:30-14:30]</stp>
        <stp/>
        <stp>22</stp>
        <tr r="B25" s="1"/>
      </tp>
      <tp>
        <v>40591.229166666664</v>
        <stp/>
        <stp>*H</stp>
        <stp>GE</stp>
        <stp>BarTime</stp>
        <stp>I120 [13:30-14:30]</stp>
        <stp/>
        <stp>21</stp>
        <tr r="B24" s="1"/>
      </tp>
      <tp>
        <v>40592.229166666664</v>
        <stp/>
        <stp>*H</stp>
        <stp>GE</stp>
        <stp>BarTime</stp>
        <stp>I120 [13:30-14:30]</stp>
        <stp/>
        <stp>20</stp>
        <tr r="B23" s="1"/>
      </tp>
      <tp>
        <v>40583.229166666664</v>
        <stp/>
        <stp>*H</stp>
        <stp>GE</stp>
        <stp>BarTime</stp>
        <stp>I120 [13:30-14:30]</stp>
        <stp/>
        <stp>27</stp>
        <tr r="B30" s="1"/>
      </tp>
      <tp>
        <v>40584.229166666664</v>
        <stp/>
        <stp>*H</stp>
        <stp>GE</stp>
        <stp>BarTime</stp>
        <stp>I120 [13:30-14:30]</stp>
        <stp/>
        <stp>26</stp>
        <tr r="B29" s="1"/>
      </tp>
      <tp>
        <v>40585.229166666664</v>
        <stp/>
        <stp>*H</stp>
        <stp>GE</stp>
        <stp>BarTime</stp>
        <stp>I120 [13:30-14:30]</stp>
        <stp/>
        <stp>25</stp>
        <tr r="B28" s="1"/>
      </tp>
      <tp>
        <v>40588.229166666664</v>
        <stp/>
        <stp>*H</stp>
        <stp>GE</stp>
        <stp>BarTime</stp>
        <stp>I120 [13:30-14:30]</stp>
        <stp/>
        <stp>24</stp>
        <tr r="B27" s="1"/>
      </tp>
      <tp>
        <v>40567.229166666664</v>
        <stp/>
        <stp>*H</stp>
        <stp>GE</stp>
        <stp>BarTime</stp>
        <stp>I120 [13:30-14:30]</stp>
        <stp/>
        <stp>39</stp>
        <tr r="B42" s="1"/>
      </tp>
      <tp>
        <v>40568.229166666664</v>
        <stp/>
        <stp>*H</stp>
        <stp>GE</stp>
        <stp>BarTime</stp>
        <stp>I120 [13:30-14:30]</stp>
        <stp/>
        <stp>38</stp>
        <tr r="B41" s="1"/>
      </tp>
      <tp>
        <v>40575.229166666664</v>
        <stp/>
        <stp>*H</stp>
        <stp>GE</stp>
        <stp>BarTime</stp>
        <stp>I120 [13:30-14:30]</stp>
        <stp/>
        <stp>33</stp>
        <tr r="B36" s="1"/>
      </tp>
      <tp>
        <v>40576.229166666664</v>
        <stp/>
        <stp>*H</stp>
        <stp>GE</stp>
        <stp>BarTime</stp>
        <stp>I120 [13:30-14:30]</stp>
        <stp/>
        <stp>32</stp>
        <tr r="B35" s="1"/>
      </tp>
      <tp>
        <v>40577.229166666664</v>
        <stp/>
        <stp>*H</stp>
        <stp>GE</stp>
        <stp>BarTime</stp>
        <stp>I120 [13:30-14:30]</stp>
        <stp/>
        <stp>31</stp>
        <tr r="B34" s="1"/>
      </tp>
      <tp>
        <v>40578.229166666664</v>
        <stp/>
        <stp>*H</stp>
        <stp>GE</stp>
        <stp>BarTime</stp>
        <stp>I120 [13:30-14:30]</stp>
        <stp/>
        <stp>30</stp>
        <tr r="B33" s="1"/>
      </tp>
      <tp>
        <v>40569.229166666664</v>
        <stp/>
        <stp>*H</stp>
        <stp>GE</stp>
        <stp>BarTime</stp>
        <stp>I120 [13:30-14:30]</stp>
        <stp/>
        <stp>37</stp>
        <tr r="B40" s="1"/>
      </tp>
      <tp>
        <v>40570.229166666664</v>
        <stp/>
        <stp>*H</stp>
        <stp>GE</stp>
        <stp>BarTime</stp>
        <stp>I120 [13:30-14:30]</stp>
        <stp/>
        <stp>36</stp>
        <tr r="B39" s="1"/>
      </tp>
      <tp>
        <v>40571.229166666664</v>
        <stp/>
        <stp>*H</stp>
        <stp>GE</stp>
        <stp>BarTime</stp>
        <stp>I120 [13:30-14:30]</stp>
        <stp/>
        <stp>35</stp>
        <tr r="B38" s="1"/>
      </tp>
      <tp>
        <v>40574.229166666664</v>
        <stp/>
        <stp>*H</stp>
        <stp>GE</stp>
        <stp>BarTime</stp>
        <stp>I120 [13:30-14:30]</stp>
        <stp/>
        <stp>34</stp>
        <tr r="B37" s="1"/>
      </tp>
      <tp>
        <v>40550.229166666664</v>
        <stp/>
        <stp>*H</stp>
        <stp>GE</stp>
        <stp>BarTime</stp>
        <stp>I120 [13:30-14:30]</stp>
        <stp/>
        <stp>49</stp>
        <tr r="B52" s="1"/>
      </tp>
      <tp>
        <v>40553.229166666664</v>
        <stp/>
        <stp>*H</stp>
        <stp>GE</stp>
        <stp>BarTime</stp>
        <stp>I120 [13:30-14:30]</stp>
        <stp/>
        <stp>48</stp>
        <tr r="B51" s="1"/>
      </tp>
      <tp>
        <v>40561.229166666664</v>
        <stp/>
        <stp>*H</stp>
        <stp>GE</stp>
        <stp>BarTime</stp>
        <stp>I120 [13:30-14:30]</stp>
        <stp/>
        <stp>43</stp>
        <tr r="B46" s="1"/>
      </tp>
      <tp>
        <v>40562.229166666664</v>
        <stp/>
        <stp>*H</stp>
        <stp>GE</stp>
        <stp>BarTime</stp>
        <stp>I120 [13:30-14:30]</stp>
        <stp/>
        <stp>42</stp>
        <tr r="B45" s="1"/>
      </tp>
      <tp>
        <v>40563.229166666664</v>
        <stp/>
        <stp>*H</stp>
        <stp>GE</stp>
        <stp>BarTime</stp>
        <stp>I120 [13:30-14:30]</stp>
        <stp/>
        <stp>41</stp>
        <tr r="B44" s="1"/>
      </tp>
      <tp>
        <v>40564.229166666664</v>
        <stp/>
        <stp>*H</stp>
        <stp>GE</stp>
        <stp>BarTime</stp>
        <stp>I120 [13:30-14:30]</stp>
        <stp/>
        <stp>40</stp>
        <tr r="B43" s="1"/>
      </tp>
      <tp>
        <v>40554.229166666664</v>
        <stp/>
        <stp>*H</stp>
        <stp>GE</stp>
        <stp>BarTime</stp>
        <stp>I120 [13:30-14:30]</stp>
        <stp/>
        <stp>47</stp>
        <tr r="B50" s="1"/>
      </tp>
      <tp>
        <v>40555.229166666664</v>
        <stp/>
        <stp>*H</stp>
        <stp>GE</stp>
        <stp>BarTime</stp>
        <stp>I120 [13:30-14:30]</stp>
        <stp/>
        <stp>46</stp>
        <tr r="B49" s="1"/>
      </tp>
      <tp>
        <v>40556.229166666664</v>
        <stp/>
        <stp>*H</stp>
        <stp>GE</stp>
        <stp>BarTime</stp>
        <stp>I120 [13:30-14:30]</stp>
        <stp/>
        <stp>45</stp>
        <tr r="B48" s="1"/>
      </tp>
      <tp>
        <v>40557.229166666664</v>
        <stp/>
        <stp>*H</stp>
        <stp>GE</stp>
        <stp>BarTime</stp>
        <stp>I120 [13:30-14:30]</stp>
        <stp/>
        <stp>44</stp>
        <tr r="B47" s="1"/>
      </tp>
      <tp>
        <v>40535.229166666664</v>
        <stp/>
        <stp>*H</stp>
        <stp>GE</stp>
        <stp>BarTime</stp>
        <stp>I120 [13:30-14:30]</stp>
        <stp/>
        <stp>59</stp>
        <tr r="B62" s="1"/>
      </tp>
      <tp>
        <v>40539.229166666664</v>
        <stp/>
        <stp>*H</stp>
        <stp>GE</stp>
        <stp>BarTime</stp>
        <stp>I120 [13:30-14:30]</stp>
        <stp/>
        <stp>58</stp>
        <tr r="B61" s="1"/>
      </tp>
      <tp>
        <v>40546.229166666664</v>
        <stp/>
        <stp>*H</stp>
        <stp>GE</stp>
        <stp>BarTime</stp>
        <stp>I120 [13:30-14:30]</stp>
        <stp/>
        <stp>53</stp>
        <tr r="B56" s="1"/>
      </tp>
      <tp>
        <v>40547.229166666664</v>
        <stp/>
        <stp>*H</stp>
        <stp>GE</stp>
        <stp>BarTime</stp>
        <stp>I120 [13:30-14:30]</stp>
        <stp/>
        <stp>52</stp>
        <tr r="B55" s="1"/>
      </tp>
      <tp>
        <v>40548.229166666664</v>
        <stp/>
        <stp>*H</stp>
        <stp>GE</stp>
        <stp>BarTime</stp>
        <stp>I120 [13:30-14:30]</stp>
        <stp/>
        <stp>51</stp>
        <tr r="B54" s="1"/>
      </tp>
      <tp>
        <v>40549.229166666664</v>
        <stp/>
        <stp>*H</stp>
        <stp>GE</stp>
        <stp>BarTime</stp>
        <stp>I120 [13:30-14:30]</stp>
        <stp/>
        <stp>50</stp>
        <tr r="B53" s="1"/>
      </tp>
      <tp>
        <v>40540.229166666664</v>
        <stp/>
        <stp>*H</stp>
        <stp>GE</stp>
        <stp>BarTime</stp>
        <stp>I120 [13:30-14:30]</stp>
        <stp/>
        <stp>57</stp>
        <tr r="B60" s="1"/>
      </tp>
      <tp>
        <v>40541.229166666664</v>
        <stp/>
        <stp>*H</stp>
        <stp>GE</stp>
        <stp>BarTime</stp>
        <stp>I120 [13:30-14:30]</stp>
        <stp/>
        <stp>56</stp>
        <tr r="B59" s="1"/>
      </tp>
      <tp>
        <v>40542.229166666664</v>
        <stp/>
        <stp>*H</stp>
        <stp>GE</stp>
        <stp>BarTime</stp>
        <stp>I120 [13:30-14:30]</stp>
        <stp/>
        <stp>55</stp>
        <tr r="B58" s="1"/>
      </tp>
      <tp>
        <v>40543.229166666664</v>
        <stp/>
        <stp>*H</stp>
        <stp>GE</stp>
        <stp>BarTime</stp>
        <stp>I120 [13:30-14:30]</stp>
        <stp/>
        <stp>54</stp>
        <tr r="B57" s="1"/>
      </tp>
      <tp>
        <v>40521.229166666664</v>
        <stp/>
        <stp>*H</stp>
        <stp>GE</stp>
        <stp>BarTime</stp>
        <stp>I120 [13:30-14:30]</stp>
        <stp/>
        <stp>69</stp>
        <tr r="B72" s="1"/>
      </tp>
      <tp>
        <v>40522.229166666664</v>
        <stp/>
        <stp>*H</stp>
        <stp>GE</stp>
        <stp>BarTime</stp>
        <stp>I120 [13:30-14:30]</stp>
        <stp/>
        <stp>68</stp>
        <tr r="B71" s="1"/>
      </tp>
      <tp>
        <v>40529.229166666664</v>
        <stp/>
        <stp>*H</stp>
        <stp>GE</stp>
        <stp>BarTime</stp>
        <stp>I120 [13:30-14:30]</stp>
        <stp/>
        <stp>63</stp>
        <tr r="B66" s="1"/>
      </tp>
      <tp>
        <v>40532.229166666664</v>
        <stp/>
        <stp>*H</stp>
        <stp>GE</stp>
        <stp>BarTime</stp>
        <stp>I120 [13:30-14:30]</stp>
        <stp/>
        <stp>62</stp>
        <tr r="B65" s="1"/>
      </tp>
      <tp>
        <v>40533.229166666664</v>
        <stp/>
        <stp>*H</stp>
        <stp>GE</stp>
        <stp>BarTime</stp>
        <stp>I120 [13:30-14:30]</stp>
        <stp/>
        <stp>61</stp>
        <tr r="B64" s="1"/>
      </tp>
      <tp>
        <v>40534.229166666664</v>
        <stp/>
        <stp>*H</stp>
        <stp>GE</stp>
        <stp>BarTime</stp>
        <stp>I120 [13:30-14:30]</stp>
        <stp/>
        <stp>60</stp>
        <tr r="B63" s="1"/>
      </tp>
      <tp>
        <v>40525.229166666664</v>
        <stp/>
        <stp>*H</stp>
        <stp>GE</stp>
        <stp>BarTime</stp>
        <stp>I120 [13:30-14:30]</stp>
        <stp/>
        <stp>67</stp>
        <tr r="B70" s="1"/>
      </tp>
      <tp>
        <v>40526.229166666664</v>
        <stp/>
        <stp>*H</stp>
        <stp>GE</stp>
        <stp>BarTime</stp>
        <stp>I120 [13:30-14:30]</stp>
        <stp/>
        <stp>66</stp>
        <tr r="B69" s="1"/>
      </tp>
      <tp>
        <v>40527.229166666664</v>
        <stp/>
        <stp>*H</stp>
        <stp>GE</stp>
        <stp>BarTime</stp>
        <stp>I120 [13:30-14:30]</stp>
        <stp/>
        <stp>65</stp>
        <tr r="B68" s="1"/>
      </tp>
      <tp>
        <v>40528.229166666664</v>
        <stp/>
        <stp>*H</stp>
        <stp>GE</stp>
        <stp>BarTime</stp>
        <stp>I120 [13:30-14:30]</stp>
        <stp/>
        <stp>64</stp>
        <tr r="B67" s="1"/>
      </tp>
      <tp>
        <v>40506.229166666664</v>
        <stp/>
        <stp>*H</stp>
        <stp>GE</stp>
        <stp>BarTime</stp>
        <stp>I120 [13:30-14:30]</stp>
        <stp/>
        <stp>79</stp>
        <tr r="B82" s="1"/>
      </tp>
      <tp>
        <v>40508.229166666664</v>
        <stp/>
        <stp>*H</stp>
        <stp>GE</stp>
        <stp>BarTime</stp>
        <stp>I120 [13:30-14:30]</stp>
        <stp/>
        <stp>78</stp>
        <tr r="B81" s="1"/>
      </tp>
      <tp>
        <v>40515.229166666664</v>
        <stp/>
        <stp>*H</stp>
        <stp>GE</stp>
        <stp>BarTime</stp>
        <stp>I120 [13:30-14:30]</stp>
        <stp/>
        <stp>73</stp>
        <tr r="B76" s="1"/>
      </tp>
      <tp>
        <v>40518.229166666664</v>
        <stp/>
        <stp>*H</stp>
        <stp>GE</stp>
        <stp>BarTime</stp>
        <stp>I120 [13:30-14:30]</stp>
        <stp/>
        <stp>72</stp>
        <tr r="B75" s="1"/>
      </tp>
      <tp>
        <v>40519.229166666664</v>
        <stp/>
        <stp>*H</stp>
        <stp>GE</stp>
        <stp>BarTime</stp>
        <stp>I120 [13:30-14:30]</stp>
        <stp/>
        <stp>71</stp>
        <tr r="B74" s="1"/>
      </tp>
      <tp>
        <v>40520.229166666664</v>
        <stp/>
        <stp>*H</stp>
        <stp>GE</stp>
        <stp>BarTime</stp>
        <stp>I120 [13:30-14:30]</stp>
        <stp/>
        <stp>70</stp>
        <tr r="B73" s="1"/>
      </tp>
      <tp>
        <v>40511.229166666664</v>
        <stp/>
        <stp>*H</stp>
        <stp>GE</stp>
        <stp>BarTime</stp>
        <stp>I120 [13:30-14:30]</stp>
        <stp/>
        <stp>77</stp>
        <tr r="B80" s="1"/>
      </tp>
      <tp>
        <v>40512.229166666664</v>
        <stp/>
        <stp>*H</stp>
        <stp>GE</stp>
        <stp>BarTime</stp>
        <stp>I120 [13:30-14:30]</stp>
        <stp/>
        <stp>76</stp>
        <tr r="B79" s="1"/>
      </tp>
      <tp>
        <v>40513.229166666664</v>
        <stp/>
        <stp>*H</stp>
        <stp>GE</stp>
        <stp>BarTime</stp>
        <stp>I120 [13:30-14:30]</stp>
        <stp/>
        <stp>75</stp>
        <tr r="B78" s="1"/>
      </tp>
      <tp>
        <v>40514.229166666664</v>
        <stp/>
        <stp>*H</stp>
        <stp>GE</stp>
        <stp>BarTime</stp>
        <stp>I120 [13:30-14:30]</stp>
        <stp/>
        <stp>74</stp>
        <tr r="B77" s="1"/>
      </tp>
      <tp>
        <v>16.97</v>
        <stp/>
        <stp>*H</stp>
        <stp>GE</stp>
        <stp>Open</stp>
        <stp>I120 [13:30-14:30]</stp>
        <stp/>
        <stp>110</stp>
        <tr r="D113" s="1"/>
      </tp>
      <tp>
        <v>17.39</v>
        <stp/>
        <stp>*H</stp>
        <stp>GE</stp>
        <stp>Open</stp>
        <stp>I120 [13:30-14:30]</stp>
        <stp/>
        <stp>108</stp>
        <tr r="D111" s="1"/>
      </tp>
      <tp>
        <v>17.28</v>
        <stp/>
        <stp>*H</stp>
        <stp>GE</stp>
        <stp>Open</stp>
        <stp>I120 [13:30-14:30]</stp>
        <stp/>
        <stp>109</stp>
        <tr r="D112" s="1"/>
      </tp>
      <tp>
        <v>16.11</v>
        <stp/>
        <stp>*H</stp>
        <stp>GE</stp>
        <stp>Open</stp>
        <stp>I120 [13:30-14:30]</stp>
        <stp/>
        <stp>102</stp>
        <tr r="D105" s="1"/>
      </tp>
      <tp>
        <v>16.09</v>
        <stp/>
        <stp>*H</stp>
        <stp>GE</stp>
        <stp>Open</stp>
        <stp>I120 [13:30-14:30]</stp>
        <stp/>
        <stp>103</stp>
        <tr r="D106" s="1"/>
      </tp>
      <tp>
        <v>16.059999999999999</v>
        <stp/>
        <stp>*H</stp>
        <stp>GE</stp>
        <stp>Open</stp>
        <stp>I120 [13:30-14:30]</stp>
        <stp/>
        <stp>100</stp>
        <tr r="D103" s="1"/>
      </tp>
      <tp>
        <v>16.25</v>
        <stp/>
        <stp>*H</stp>
        <stp>GE</stp>
        <stp>Open</stp>
        <stp>I120 [13:30-14:30]</stp>
        <stp/>
        <stp>101</stp>
        <tr r="D104" s="1"/>
      </tp>
      <tp>
        <v>16.3</v>
        <stp/>
        <stp>*H</stp>
        <stp>GE</stp>
        <stp>Open</stp>
        <stp>I120 [13:30-14:30]</stp>
        <stp/>
        <stp>106</stp>
        <tr r="D109" s="1"/>
      </tp>
      <tp>
        <v>16.79</v>
        <stp/>
        <stp>*H</stp>
        <stp>GE</stp>
        <stp>Open</stp>
        <stp>I120 [13:30-14:30]</stp>
        <stp/>
        <stp>107</stp>
        <tr r="D110" s="1"/>
      </tp>
      <tp>
        <v>16.190000000000001</v>
        <stp/>
        <stp>*H</stp>
        <stp>GE</stp>
        <stp>Open</stp>
        <stp>I120 [13:30-14:30]</stp>
        <stp/>
        <stp>104</stp>
        <tr r="D107" s="1"/>
      </tp>
      <tp>
        <v>16.14</v>
        <stp/>
        <stp>*H</stp>
        <stp>GE</stp>
        <stp>Open</stp>
        <stp>I120 [13:30-14:30]</stp>
        <stp/>
        <stp>105</stp>
        <tr r="D108" s="1"/>
      </tp>
      <tp>
        <v>19.96</v>
        <stp/>
        <stp>*H</stp>
        <stp>GE</stp>
        <stp>Open</stp>
        <stp>I120 [13:30-14:30]</stp>
        <stp/>
        <stp>5</stp>
        <tr r="D8" s="1"/>
      </tp>
      <tp>
        <v>18.84</v>
        <stp/>
        <stp>*H</stp>
        <stp>GE</stp>
        <stp>Open</stp>
        <stp>I120 [13:30-14:30]</stp>
        <stp/>
        <stp>4</stp>
        <tr r="D7" s="1"/>
      </tp>
      <tp>
        <v>20.45</v>
        <stp/>
        <stp>*H</stp>
        <stp>GE</stp>
        <stp>Open</stp>
        <stp>I120 [13:30-14:30]</stp>
        <stp/>
        <stp>7</stp>
        <tr r="D10" s="1"/>
      </tp>
      <tp>
        <v>20</v>
        <stp/>
        <stp>*H</stp>
        <stp>GE</stp>
        <stp>Open</stp>
        <stp>I120 [13:30-14:30]</stp>
        <stp/>
        <stp>6</stp>
        <tr r="D9" s="1"/>
      </tp>
      <tp>
        <v>19.66</v>
        <stp/>
        <stp>*H</stp>
        <stp>GE</stp>
        <stp>Open</stp>
        <stp>I120 [13:30-14:30]</stp>
        <stp/>
        <stp>1</stp>
        <tr r="D4" s="1"/>
      </tp>
      <tp>
        <v>19.7</v>
        <stp/>
        <stp>*H</stp>
        <stp>GE</stp>
        <stp>Open</stp>
        <stp>I120 [13:30-14:30]</stp>
        <stp/>
        <stp>0</stp>
        <tr r="D3" s="1"/>
      </tp>
      <tp>
        <v>19.375</v>
        <stp/>
        <stp>*H</stp>
        <stp>GE</stp>
        <stp>Open</stp>
        <stp>I120 [13:30-14:30]</stp>
        <stp/>
        <stp>3</stp>
        <tr r="D6" s="1"/>
      </tp>
      <tp>
        <v>19.28</v>
        <stp/>
        <stp>*H</stp>
        <stp>GE</stp>
        <stp>Open</stp>
        <stp>I120 [13:30-14:30]</stp>
        <stp/>
        <stp>2</stp>
        <tr r="D5" s="1"/>
      </tp>
      <tp>
        <v>20.41</v>
        <stp/>
        <stp>*H</stp>
        <stp>GE</stp>
        <stp>Open</stp>
        <stp>I120 [13:30-14:30]</stp>
        <stp/>
        <stp>9</stp>
        <tr r="D12" s="1"/>
      </tp>
      <tp>
        <v>20.68</v>
        <stp/>
        <stp>*H</stp>
        <stp>GE</stp>
        <stp>Open</stp>
        <stp>I120 [13:30-14:30]</stp>
        <stp/>
        <stp>8</stp>
        <tr r="D11" s="1"/>
      </tp>
      <tp>
        <v>20.68</v>
        <stp/>
        <stp>*H</stp>
        <stp>GE</stp>
        <stp>High</stp>
        <stp>I120 [13:30-14:30]</stp>
        <stp/>
        <stp>8</stp>
        <tr r="E11" s="1"/>
      </tp>
      <tp>
        <v>20.55</v>
        <stp/>
        <stp>*H</stp>
        <stp>GE</stp>
        <stp>High</stp>
        <stp>I120 [13:30-14:30]</stp>
        <stp/>
        <stp>9</stp>
        <tr r="E12" s="1"/>
      </tp>
      <tp>
        <v>19.39</v>
        <stp/>
        <stp>*H</stp>
        <stp>GE</stp>
        <stp>High</stp>
        <stp>I120 [13:30-14:30]</stp>
        <stp/>
        <stp>4</stp>
        <tr r="E7" s="1"/>
      </tp>
      <tp>
        <v>20.09</v>
        <stp/>
        <stp>*H</stp>
        <stp>GE</stp>
        <stp>High</stp>
        <stp>I120 [13:30-14:30]</stp>
        <stp/>
        <stp>5</stp>
        <tr r="E8" s="1"/>
      </tp>
      <tp>
        <v>20.094999999999999</v>
        <stp/>
        <stp>*H</stp>
        <stp>GE</stp>
        <stp>High</stp>
        <stp>I120 [13:30-14:30]</stp>
        <stp/>
        <stp>6</stp>
        <tr r="E9" s="1"/>
      </tp>
      <tp>
        <v>20.45</v>
        <stp/>
        <stp>*H</stp>
        <stp>GE</stp>
        <stp>High</stp>
        <stp>I120 [13:30-14:30]</stp>
        <stp/>
        <stp>7</stp>
        <tr r="E10" s="1"/>
      </tp>
      <tp>
        <v>19.77</v>
        <stp/>
        <stp>*H</stp>
        <stp>GE</stp>
        <stp>High</stp>
        <stp>I120 [13:30-14:30]</stp>
        <stp/>
        <stp>0</stp>
        <tr r="E3" s="1"/>
      </tp>
      <tp>
        <v>19.75</v>
        <stp/>
        <stp>*H</stp>
        <stp>GE</stp>
        <stp>High</stp>
        <stp>I120 [13:30-14:30]</stp>
        <stp/>
        <stp>1</stp>
        <tr r="E4" s="1"/>
      </tp>
      <tp>
        <v>19.63</v>
        <stp/>
        <stp>*H</stp>
        <stp>GE</stp>
        <stp>High</stp>
        <stp>I120 [13:30-14:30]</stp>
        <stp/>
        <stp>2</stp>
        <tr r="E5" s="1"/>
      </tp>
      <tp>
        <v>19.510000000000002</v>
        <stp/>
        <stp>*H</stp>
        <stp>GE</stp>
        <stp>High</stp>
        <stp>I120 [13:30-14:30]</stp>
        <stp/>
        <stp>3</stp>
        <tr r="E6" s="1"/>
      </tp>
      <tp>
        <v>18.563800000000001</v>
        <stp/>
        <stp>*H</stp>
        <stp>GE</stp>
        <stp>Last</stp>
        <stp>I120 [13:30-14:30]</stp>
        <stp/>
        <stp>49</stp>
        <tr r="C52" s="1"/>
      </tp>
      <tp>
        <v>18.600000000000001</v>
        <stp/>
        <stp>*H</stp>
        <stp>GE</stp>
        <stp>Last</stp>
        <stp>I120 [13:30-14:30]</stp>
        <stp/>
        <stp>48</stp>
        <tr r="C51" s="1"/>
      </tp>
      <tp>
        <v>18.740000000000002</v>
        <stp/>
        <stp>*H</stp>
        <stp>GE</stp>
        <stp>Last</stp>
        <stp>I120 [13:30-14:30]</stp>
        <stp/>
        <stp>45</stp>
        <tr r="C48" s="1"/>
      </tp>
      <tp>
        <v>18.585000000000001</v>
        <stp/>
        <stp>*H</stp>
        <stp>GE</stp>
        <stp>Last</stp>
        <stp>I120 [13:30-14:30]</stp>
        <stp/>
        <stp>44</stp>
        <tr r="C47" s="1"/>
      </tp>
      <tp>
        <v>18.6584</v>
        <stp/>
        <stp>*H</stp>
        <stp>GE</stp>
        <stp>Last</stp>
        <stp>I120 [13:30-14:30]</stp>
        <stp/>
        <stp>47</stp>
        <tr r="C50" s="1"/>
      </tp>
      <tp>
        <v>18.510000000000002</v>
        <stp/>
        <stp>*H</stp>
        <stp>GE</stp>
        <stp>Last</stp>
        <stp>I120 [13:30-14:30]</stp>
        <stp/>
        <stp>46</stp>
        <tr r="C49" s="1"/>
      </tp>
      <tp>
        <v>18.440000000000001</v>
        <stp/>
        <stp>*H</stp>
        <stp>GE</stp>
        <stp>Last</stp>
        <stp>I120 [13:30-14:30]</stp>
        <stp/>
        <stp>41</stp>
        <tr r="C44" s="1"/>
      </tp>
      <tp>
        <v>19.290400000000002</v>
        <stp/>
        <stp>*H</stp>
        <stp>GE</stp>
        <stp>Last</stp>
        <stp>I120 [13:30-14:30]</stp>
        <stp/>
        <stp>40</stp>
        <tr r="C43" s="1"/>
      </tp>
      <tp>
        <v>18.940000000000001</v>
        <stp/>
        <stp>*H</stp>
        <stp>GE</stp>
        <stp>Last</stp>
        <stp>I120 [13:30-14:30]</stp>
        <stp/>
        <stp>43</stp>
        <tr r="C46" s="1"/>
      </tp>
      <tp>
        <v>18.61</v>
        <stp/>
        <stp>*H</stp>
        <stp>GE</stp>
        <stp>Last</stp>
        <stp>I120 [13:30-14:30]</stp>
        <stp/>
        <stp>42</stp>
        <tr r="C45" s="1"/>
      </tp>
      <tp>
        <v>18</v>
        <stp/>
        <stp>*H</stp>
        <stp>GE</stp>
        <stp>Last</stp>
        <stp>I120 [13:30-14:30]</stp>
        <stp/>
        <stp>59</stp>
        <tr r="C62" s="1"/>
      </tp>
      <tp>
        <v>17.944300000000002</v>
        <stp/>
        <stp>*H</stp>
        <stp>GE</stp>
        <stp>Last</stp>
        <stp>I120 [13:30-14:30]</stp>
        <stp/>
        <stp>58</stp>
        <tr r="C61" s="1"/>
      </tp>
      <tp>
        <v>18.239900000000002</v>
        <stp/>
        <stp>*H</stp>
        <stp>GE</stp>
        <stp>Last</stp>
        <stp>I120 [13:30-14:30]</stp>
        <stp/>
        <stp>55</stp>
        <tr r="C58" s="1"/>
      </tp>
      <tp>
        <v>18.14</v>
        <stp/>
        <stp>*H</stp>
        <stp>GE</stp>
        <stp>Last</stp>
        <stp>I120 [13:30-14:30]</stp>
        <stp/>
        <stp>54</stp>
        <tr r="C57" s="1"/>
      </tp>
      <tp>
        <v>18.2</v>
        <stp/>
        <stp>*H</stp>
        <stp>GE</stp>
        <stp>Last</stp>
        <stp>I120 [13:30-14:30]</stp>
        <stp/>
        <stp>57</stp>
        <tr r="C60" s="1"/>
      </tp>
      <tp>
        <v>18.37</v>
        <stp/>
        <stp>*H</stp>
        <stp>GE</stp>
        <stp>Last</stp>
        <stp>I120 [13:30-14:30]</stp>
        <stp/>
        <stp>56</stp>
        <tr r="C59" s="1"/>
      </tp>
      <tp>
        <v>18.510000000000002</v>
        <stp/>
        <stp>*H</stp>
        <stp>GE</stp>
        <stp>Last</stp>
        <stp>I120 [13:30-14:30]</stp>
        <stp/>
        <stp>51</stp>
        <tr r="C54" s="1"/>
      </tp>
      <tp>
        <v>18.71</v>
        <stp/>
        <stp>*H</stp>
        <stp>GE</stp>
        <stp>Last</stp>
        <stp>I120 [13:30-14:30]</stp>
        <stp/>
        <stp>50</stp>
        <tr r="C53" s="1"/>
      </tp>
      <tp>
        <v>18.45</v>
        <stp/>
        <stp>*H</stp>
        <stp>GE</stp>
        <stp>Last</stp>
        <stp>I120 [13:30-14:30]</stp>
        <stp/>
        <stp>53</stp>
        <tr r="C56" s="1"/>
      </tp>
      <tp>
        <v>18.32</v>
        <stp/>
        <stp>*H</stp>
        <stp>GE</stp>
        <stp>Last</stp>
        <stp>I120 [13:30-14:30]</stp>
        <stp/>
        <stp>52</stp>
        <tr r="C55" s="1"/>
      </tp>
      <tp>
        <v>17.21</v>
        <stp/>
        <stp>*H</stp>
        <stp>GE</stp>
        <stp>Last</stp>
        <stp>I120 [13:30-14:30]</stp>
        <stp/>
        <stp>69</stp>
        <tr r="C72" s="1"/>
      </tp>
      <tp>
        <v>17.22</v>
        <stp/>
        <stp>*H</stp>
        <stp>GE</stp>
        <stp>Last</stp>
        <stp>I120 [13:30-14:30]</stp>
        <stp/>
        <stp>68</stp>
        <tr r="C71" s="1"/>
      </tp>
      <tp>
        <v>17.59</v>
        <stp/>
        <stp>*H</stp>
        <stp>GE</stp>
        <stp>Last</stp>
        <stp>I120 [13:30-14:30]</stp>
        <stp/>
        <stp>65</stp>
        <tr r="C68" s="1"/>
      </tp>
      <tp>
        <v>17.54</v>
        <stp/>
        <stp>*H</stp>
        <stp>GE</stp>
        <stp>Last</stp>
        <stp>I120 [13:30-14:30]</stp>
        <stp/>
        <stp>64</stp>
        <tr r="C67" s="1"/>
      </tp>
      <tp>
        <v>17.89</v>
        <stp/>
        <stp>*H</stp>
        <stp>GE</stp>
        <stp>Last</stp>
        <stp>I120 [13:30-14:30]</stp>
        <stp/>
        <stp>67</stp>
        <tr r="C70" s="1"/>
      </tp>
      <tp>
        <v>17.720100000000002</v>
        <stp/>
        <stp>*H</stp>
        <stp>GE</stp>
        <stp>Last</stp>
        <stp>I120 [13:30-14:30]</stp>
        <stp/>
        <stp>66</stp>
        <tr r="C69" s="1"/>
      </tp>
      <tp>
        <v>17.799900000000001</v>
        <stp/>
        <stp>*H</stp>
        <stp>GE</stp>
        <stp>Last</stp>
        <stp>I120 [13:30-14:30]</stp>
        <stp/>
        <stp>61</stp>
        <tr r="C64" s="1"/>
      </tp>
      <tp>
        <v>17.87</v>
        <stp/>
        <stp>*H</stp>
        <stp>GE</stp>
        <stp>Last</stp>
        <stp>I120 [13:30-14:30]</stp>
        <stp/>
        <stp>60</stp>
        <tr r="C63" s="1"/>
      </tp>
      <tp>
        <v>17.760000000000002</v>
        <stp/>
        <stp>*H</stp>
        <stp>GE</stp>
        <stp>Last</stp>
        <stp>I120 [13:30-14:30]</stp>
        <stp/>
        <stp>63</stp>
        <tr r="C66" s="1"/>
      </tp>
      <tp>
        <v>17.748000000000001</v>
        <stp/>
        <stp>*H</stp>
        <stp>GE</stp>
        <stp>Last</stp>
        <stp>I120 [13:30-14:30]</stp>
        <stp/>
        <stp>62</stp>
        <tr r="C65" s="1"/>
      </tp>
      <tp>
        <v>19.2</v>
        <stp/>
        <stp>*H</stp>
        <stp>GE</stp>
        <stp>Last</stp>
        <stp>I120 [13:30-14:30]</stp>
        <stp/>
        <stp>4</stp>
        <tr r="C7" s="1"/>
      </tp>
      <tp>
        <v>19.930900000000001</v>
        <stp/>
        <stp>*H</stp>
        <stp>GE</stp>
        <stp>Last</stp>
        <stp>I120 [13:30-14:30]</stp>
        <stp/>
        <stp>5</stp>
        <tr r="C8" s="1"/>
      </tp>
      <tp>
        <v>19.96</v>
        <stp/>
        <stp>*H</stp>
        <stp>GE</stp>
        <stp>Last</stp>
        <stp>I120 [13:30-14:30]</stp>
        <stp/>
        <stp>6</stp>
        <tr r="C9" s="1"/>
      </tp>
      <tp>
        <v>20.260000000000002</v>
        <stp/>
        <stp>*H</stp>
        <stp>GE</stp>
        <stp>Last</stp>
        <stp>I120 [13:30-14:30]</stp>
        <stp/>
        <stp>7</stp>
        <tr r="C10" s="1"/>
      </tp>
      <tp>
        <v>19.635000000000002</v>
        <stp/>
        <stp>*H</stp>
        <stp>GE</stp>
        <stp>Last</stp>
        <stp>I120 [13:30-14:30]</stp>
        <stp/>
        <stp>0</stp>
        <tr r="C3" s="1"/>
      </tp>
      <tp>
        <v>19.541499999999999</v>
        <stp/>
        <stp>*H</stp>
        <stp>GE</stp>
        <stp>Last</stp>
        <stp>I120 [13:30-14:30]</stp>
        <stp/>
        <stp>1</stp>
        <tr r="C4" s="1"/>
      </tp>
      <tp>
        <v>19.510000000000002</v>
        <stp/>
        <stp>*H</stp>
        <stp>GE</stp>
        <stp>Last</stp>
        <stp>I120 [13:30-14:30]</stp>
        <stp/>
        <stp>2</stp>
        <tr r="C5" s="1"/>
      </tp>
      <tp>
        <v>19.400000000000002</v>
        <stp/>
        <stp>*H</stp>
        <stp>GE</stp>
        <stp>Last</stp>
        <stp>I120 [13:30-14:30]</stp>
        <stp/>
        <stp>3</stp>
        <tr r="C6" s="1"/>
      </tp>
      <tp>
        <v>20.592000000000002</v>
        <stp/>
        <stp>*H</stp>
        <stp>GE</stp>
        <stp>Last</stp>
        <stp>I120 [13:30-14:30]</stp>
        <stp/>
        <stp>8</stp>
        <tr r="C11" s="1"/>
      </tp>
      <tp>
        <v>20.445</v>
        <stp/>
        <stp>*H</stp>
        <stp>GE</stp>
        <stp>Last</stp>
        <stp>I120 [13:30-14:30]</stp>
        <stp/>
        <stp>9</stp>
        <tr r="C12" s="1"/>
      </tp>
      <tp>
        <v>15.805</v>
        <stp/>
        <stp>*H</stp>
        <stp>GE</stp>
        <stp>Last</stp>
        <stp>I120 [13:30-14:30]</stp>
        <stp/>
        <stp>79</stp>
        <tr r="C82" s="1"/>
      </tp>
      <tp>
        <v>15.81</v>
        <stp/>
        <stp>*H</stp>
        <stp>GE</stp>
        <stp>Last</stp>
        <stp>I120 [13:30-14:30]</stp>
        <stp/>
        <stp>78</stp>
        <tr r="C81" s="1"/>
      </tp>
      <tp>
        <v>16.059999999999999</v>
        <stp/>
        <stp>*H</stp>
        <stp>GE</stp>
        <stp>Last</stp>
        <stp>I120 [13:30-14:30]</stp>
        <stp/>
        <stp>75</stp>
        <tr r="C78" s="1"/>
      </tp>
      <tp>
        <v>16.350000000000001</v>
        <stp/>
        <stp>*H</stp>
        <stp>GE</stp>
        <stp>Last</stp>
        <stp>I120 [13:30-14:30]</stp>
        <stp/>
        <stp>74</stp>
        <tr r="C77" s="1"/>
      </tp>
      <tp>
        <v>15.73</v>
        <stp/>
        <stp>*H</stp>
        <stp>GE</stp>
        <stp>Last</stp>
        <stp>I120 [13:30-14:30]</stp>
        <stp/>
        <stp>77</stp>
        <tr r="C80" s="1"/>
      </tp>
      <tp>
        <v>15.75</v>
        <stp/>
        <stp>*H</stp>
        <stp>GE</stp>
        <stp>Last</stp>
        <stp>I120 [13:30-14:30]</stp>
        <stp/>
        <stp>76</stp>
        <tr r="C79" s="1"/>
      </tp>
      <tp>
        <v>16.940000000000001</v>
        <stp/>
        <stp>*H</stp>
        <stp>GE</stp>
        <stp>Last</stp>
        <stp>I120 [13:30-14:30]</stp>
        <stp/>
        <stp>71</stp>
        <tr r="C74" s="1"/>
      </tp>
      <tp>
        <v>16.992000000000001</v>
        <stp/>
        <stp>*H</stp>
        <stp>GE</stp>
        <stp>Last</stp>
        <stp>I120 [13:30-14:30]</stp>
        <stp/>
        <stp>70</stp>
        <tr r="C73" s="1"/>
      </tp>
      <tp>
        <v>16.490000000000002</v>
        <stp/>
        <stp>*H</stp>
        <stp>GE</stp>
        <stp>Last</stp>
        <stp>I120 [13:30-14:30]</stp>
        <stp/>
        <stp>73</stp>
        <tr r="C76" s="1"/>
      </tp>
      <tp>
        <v>16.71</v>
        <stp/>
        <stp>*H</stp>
        <stp>GE</stp>
        <stp>Last</stp>
        <stp>I120 [13:30-14:30]</stp>
        <stp/>
        <stp>72</stp>
        <tr r="C75" s="1"/>
      </tp>
      <tp>
        <v>20.812000000000001</v>
        <stp/>
        <stp>*H</stp>
        <stp>GE</stp>
        <stp>Last</stp>
        <stp>I120 [13:30-14:30]</stp>
        <stp/>
        <stp>19</stp>
        <tr r="C22" s="1"/>
      </tp>
      <tp>
        <v>20.470000000000002</v>
        <stp/>
        <stp>*H</stp>
        <stp>GE</stp>
        <stp>Last</stp>
        <stp>I120 [13:30-14:30]</stp>
        <stp/>
        <stp>18</stp>
        <tr r="C21" s="1"/>
      </tp>
      <tp>
        <v>20.990000000000002</v>
        <stp/>
        <stp>*H</stp>
        <stp>GE</stp>
        <stp>Last</stp>
        <stp>I120 [13:30-14:30]</stp>
        <stp/>
        <stp>15</stp>
        <tr r="C18" s="1"/>
      </tp>
      <tp>
        <v>21.0901</v>
        <stp/>
        <stp>*H</stp>
        <stp>GE</stp>
        <stp>Last</stp>
        <stp>I120 [13:30-14:30]</stp>
        <stp/>
        <stp>14</stp>
        <tr r="C17" s="1"/>
      </tp>
      <tp>
        <v>20.16</v>
        <stp/>
        <stp>*H</stp>
        <stp>GE</stp>
        <stp>Last</stp>
        <stp>I120 [13:30-14:30]</stp>
        <stp/>
        <stp>17</stp>
        <tr r="C20" s="1"/>
      </tp>
      <tp>
        <v>20.7088</v>
        <stp/>
        <stp>*H</stp>
        <stp>GE</stp>
        <stp>Last</stp>
        <stp>I120 [13:30-14:30]</stp>
        <stp/>
        <stp>16</stp>
        <tr r="C19" s="1"/>
      </tp>
      <tp>
        <v>20.8</v>
        <stp/>
        <stp>*H</stp>
        <stp>GE</stp>
        <stp>Last</stp>
        <stp>I120 [13:30-14:30]</stp>
        <stp/>
        <stp>11</stp>
        <tr r="C14" s="1"/>
      </tp>
      <tp>
        <v>20.380000000000003</v>
        <stp/>
        <stp>*H</stp>
        <stp>GE</stp>
        <stp>Last</stp>
        <stp>I120 [13:30-14:30]</stp>
        <stp/>
        <stp>10</stp>
        <tr r="C13" s="1"/>
      </tp>
      <tp>
        <v>20.23</v>
        <stp/>
        <stp>*H</stp>
        <stp>GE</stp>
        <stp>Last</stp>
        <stp>I120 [13:30-14:30]</stp>
        <stp/>
        <stp>13</stp>
        <tr r="C16" s="1"/>
      </tp>
      <tp>
        <v>20.850100000000001</v>
        <stp/>
        <stp>*H</stp>
        <stp>GE</stp>
        <stp>Last</stp>
        <stp>I120 [13:30-14:30]</stp>
        <stp/>
        <stp>12</stp>
        <tr r="C15" s="1"/>
      </tp>
      <tp>
        <v>20.75</v>
        <stp/>
        <stp>*H</stp>
        <stp>GE</stp>
        <stp>Last</stp>
        <stp>I120 [13:30-14:30]</stp>
        <stp/>
        <stp>29</stp>
        <tr r="C32" s="1"/>
      </tp>
      <tp>
        <v>20.939900000000002</v>
        <stp/>
        <stp>*H</stp>
        <stp>GE</stp>
        <stp>Last</stp>
        <stp>I120 [13:30-14:30]</stp>
        <stp/>
        <stp>28</stp>
        <tr r="C31" s="1"/>
      </tp>
      <tp>
        <v>21.088100000000001</v>
        <stp/>
        <stp>*H</stp>
        <stp>GE</stp>
        <stp>Last</stp>
        <stp>I120 [13:30-14:30]</stp>
        <stp/>
        <stp>25</stp>
        <tr r="C28" s="1"/>
      </tp>
      <tp>
        <v>21.48</v>
        <stp/>
        <stp>*H</stp>
        <stp>GE</stp>
        <stp>Last</stp>
        <stp>I120 [13:30-14:30]</stp>
        <stp/>
        <stp>24</stp>
        <tr r="C27" s="1"/>
      </tp>
      <tp>
        <v>21.290000000000003</v>
        <stp/>
        <stp>*H</stp>
        <stp>GE</stp>
        <stp>Last</stp>
        <stp>I120 [13:30-14:30]</stp>
        <stp/>
        <stp>27</stp>
        <tr r="C30" s="1"/>
      </tp>
      <tp>
        <v>21.1675</v>
        <stp/>
        <stp>*H</stp>
        <stp>GE</stp>
        <stp>Last</stp>
        <stp>I120 [13:30-14:30]</stp>
        <stp/>
        <stp>26</stp>
        <tr r="C29" s="1"/>
      </tp>
      <tp>
        <v>21.279600000000002</v>
        <stp/>
        <stp>*H</stp>
        <stp>GE</stp>
        <stp>Last</stp>
        <stp>I120 [13:30-14:30]</stp>
        <stp/>
        <stp>21</stp>
        <tr r="C24" s="1"/>
      </tp>
      <tp>
        <v>21.52</v>
        <stp/>
        <stp>*H</stp>
        <stp>GE</stp>
        <stp>Last</stp>
        <stp>I120 [13:30-14:30]</stp>
        <stp/>
        <stp>20</stp>
        <tr r="C23" s="1"/>
      </tp>
      <tp>
        <v>21.46</v>
        <stp/>
        <stp>*H</stp>
        <stp>GE</stp>
        <stp>Last</stp>
        <stp>I120 [13:30-14:30]</stp>
        <stp/>
        <stp>23</stp>
        <tr r="C26" s="1"/>
      </tp>
      <tp>
        <v>21.435000000000002</v>
        <stp/>
        <stp>*H</stp>
        <stp>GE</stp>
        <stp>Last</stp>
        <stp>I120 [13:30-14:30]</stp>
        <stp/>
        <stp>22</stp>
        <tr r="C25" s="1"/>
      </tp>
      <tp>
        <v>19.875</v>
        <stp/>
        <stp>*H</stp>
        <stp>GE</stp>
        <stp>Last</stp>
        <stp>I120 [13:30-14:30]</stp>
        <stp/>
        <stp>39</stp>
        <tr r="C42" s="1"/>
      </tp>
      <tp>
        <v>19.93</v>
        <stp/>
        <stp>*H</stp>
        <stp>GE</stp>
        <stp>Last</stp>
        <stp>I120 [13:30-14:30]</stp>
        <stp/>
        <stp>38</stp>
        <tr r="C41" s="1"/>
      </tp>
      <tp>
        <v>20.439900000000002</v>
        <stp/>
        <stp>*H</stp>
        <stp>GE</stp>
        <stp>Last</stp>
        <stp>I120 [13:30-14:30]</stp>
        <stp/>
        <stp>35</stp>
        <tr r="C38" s="1"/>
      </tp>
      <tp>
        <v>20.14</v>
        <stp/>
        <stp>*H</stp>
        <stp>GE</stp>
        <stp>Last</stp>
        <stp>I120 [13:30-14:30]</stp>
        <stp/>
        <stp>34</stp>
        <tr r="C37" s="1"/>
      </tp>
      <tp>
        <v>20.11</v>
        <stp/>
        <stp>*H</stp>
        <stp>GE</stp>
        <stp>Last</stp>
        <stp>I120 [13:30-14:30]</stp>
        <stp/>
        <stp>37</stp>
        <tr r="C40" s="1"/>
      </tp>
      <tp>
        <v>19.945</v>
        <stp/>
        <stp>*H</stp>
        <stp>GE</stp>
        <stp>Last</stp>
        <stp>I120 [13:30-14:30]</stp>
        <stp/>
        <stp>36</stp>
        <tr r="C39" s="1"/>
      </tp>
      <tp>
        <v>20.66</v>
        <stp/>
        <stp>*H</stp>
        <stp>GE</stp>
        <stp>Last</stp>
        <stp>I120 [13:30-14:30]</stp>
        <stp/>
        <stp>31</stp>
        <tr r="C34" s="1"/>
      </tp>
      <tp>
        <v>20.75</v>
        <stp/>
        <stp>*H</stp>
        <stp>GE</stp>
        <stp>Last</stp>
        <stp>I120 [13:30-14:30]</stp>
        <stp/>
        <stp>30</stp>
        <tr r="C33" s="1"/>
      </tp>
      <tp>
        <v>20.34</v>
        <stp/>
        <stp>*H</stp>
        <stp>GE</stp>
        <stp>Last</stp>
        <stp>I120 [13:30-14:30]</stp>
        <stp/>
        <stp>33</stp>
        <tr r="C36" s="1"/>
      </tp>
      <tp>
        <v>20.871000000000002</v>
        <stp/>
        <stp>*H</stp>
        <stp>GE</stp>
        <stp>Last</stp>
        <stp>I120 [13:30-14:30]</stp>
        <stp/>
        <stp>32</stp>
        <tr r="C35" s="1"/>
      </tp>
      <tp>
        <v>16.649999999999999</v>
        <stp/>
        <stp>*H</stp>
        <stp>GE</stp>
        <stp>Last</stp>
        <stp>I120 [13:30-14:30]</stp>
        <stp/>
        <stp>89</stp>
        <tr r="C92" s="1"/>
      </tp>
      <tp>
        <v>16.475000000000001</v>
        <stp/>
        <stp>*H</stp>
        <stp>GE</stp>
        <stp>Last</stp>
        <stp>I120 [13:30-14:30]</stp>
        <stp/>
        <stp>88</stp>
        <tr r="C91" s="1"/>
      </tp>
      <tp>
        <v>16.12</v>
        <stp/>
        <stp>*H</stp>
        <stp>GE</stp>
        <stp>Last</stp>
        <stp>I120 [13:30-14:30]</stp>
        <stp/>
        <stp>85</stp>
        <tr r="C88" s="1"/>
      </tp>
      <tp>
        <v>15.895</v>
        <stp/>
        <stp>*H</stp>
        <stp>GE</stp>
        <stp>Last</stp>
        <stp>I120 [13:30-14:30]</stp>
        <stp/>
        <stp>84</stp>
        <tr r="C87" s="1"/>
      </tp>
      <tp>
        <v>16.25</v>
        <stp/>
        <stp>*H</stp>
        <stp>GE</stp>
        <stp>Last</stp>
        <stp>I120 [13:30-14:30]</stp>
        <stp/>
        <stp>87</stp>
        <tr r="C90" s="1"/>
      </tp>
      <tp>
        <v>16.27</v>
        <stp/>
        <stp>*H</stp>
        <stp>GE</stp>
        <stp>Last</stp>
        <stp>I120 [13:30-14:30]</stp>
        <stp/>
        <stp>86</stp>
        <tr r="C89" s="1"/>
      </tp>
      <tp>
        <v>16.110099999999999</v>
        <stp/>
        <stp>*H</stp>
        <stp>GE</stp>
        <stp>Last</stp>
        <stp>I120 [13:30-14:30]</stp>
        <stp/>
        <stp>81</stp>
        <tr r="C84" s="1"/>
      </tp>
      <tp>
        <v>15.86</v>
        <stp/>
        <stp>*H</stp>
        <stp>GE</stp>
        <stp>Last</stp>
        <stp>I120 [13:30-14:30]</stp>
        <stp/>
        <stp>80</stp>
        <tr r="C83" s="1"/>
      </tp>
      <tp>
        <v>16.02</v>
        <stp/>
        <stp>*H</stp>
        <stp>GE</stp>
        <stp>Last</stp>
        <stp>I120 [13:30-14:30]</stp>
        <stp/>
        <stp>83</stp>
        <tr r="C86" s="1"/>
      </tp>
      <tp>
        <v>16.04</v>
        <stp/>
        <stp>*H</stp>
        <stp>GE</stp>
        <stp>Last</stp>
        <stp>I120 [13:30-14:30]</stp>
        <stp/>
        <stp>82</stp>
        <tr r="C85" s="1"/>
      </tp>
      <tp>
        <v>16.052</v>
        <stp/>
        <stp>*H</stp>
        <stp>GE</stp>
        <stp>Last</stp>
        <stp>I120 [13:30-14:30]</stp>
        <stp/>
        <stp>99</stp>
        <tr r="C102" s="1"/>
      </tp>
      <tp>
        <v>16.11</v>
        <stp/>
        <stp>*H</stp>
        <stp>GE</stp>
        <stp>Last</stp>
        <stp>I120 [13:30-14:30]</stp>
        <stp/>
        <stp>98</stp>
        <tr r="C101" s="1"/>
      </tp>
      <tp>
        <v>15.93</v>
        <stp/>
        <stp>*H</stp>
        <stp>GE</stp>
        <stp>Last</stp>
        <stp>I120 [13:30-14:30]</stp>
        <stp/>
        <stp>95</stp>
        <tr r="C98" s="1"/>
      </tp>
      <tp>
        <v>16.04</v>
        <stp/>
        <stp>*H</stp>
        <stp>GE</stp>
        <stp>Last</stp>
        <stp>I120 [13:30-14:30]</stp>
        <stp/>
        <stp>94</stp>
        <tr r="C97" s="1"/>
      </tp>
      <tp>
        <v>16.100000000000001</v>
        <stp/>
        <stp>*H</stp>
        <stp>GE</stp>
        <stp>Last</stp>
        <stp>I120 [13:30-14:30]</stp>
        <stp/>
        <stp>97</stp>
        <tr r="C100" s="1"/>
      </tp>
      <tp>
        <v>16.079899999999999</v>
        <stp/>
        <stp>*H</stp>
        <stp>GE</stp>
        <stp>Last</stp>
        <stp>I120 [13:30-14:30]</stp>
        <stp/>
        <stp>96</stp>
        <tr r="C99" s="1"/>
      </tp>
      <tp>
        <v>16.690000000000001</v>
        <stp/>
        <stp>*H</stp>
        <stp>GE</stp>
        <stp>Last</stp>
        <stp>I120 [13:30-14:30]</stp>
        <stp/>
        <stp>91</stp>
        <tr r="C94" s="1"/>
      </tp>
      <tp>
        <v>16.79</v>
        <stp/>
        <stp>*H</stp>
        <stp>GE</stp>
        <stp>Last</stp>
        <stp>I120 [13:30-14:30]</stp>
        <stp/>
        <stp>90</stp>
        <tr r="C93" s="1"/>
      </tp>
      <tp>
        <v>16.385000000000002</v>
        <stp/>
        <stp>*H</stp>
        <stp>GE</stp>
        <stp>Last</stp>
        <stp>I120 [13:30-14:30]</stp>
        <stp/>
        <stp>93</stp>
        <tr r="C96" s="1"/>
      </tp>
      <tp>
        <v>16.681000000000001</v>
        <stp/>
        <stp>*H</stp>
        <stp>GE</stp>
        <stp>Last</stp>
        <stp>I120 [13:30-14:30]</stp>
        <stp/>
        <stp>92</stp>
        <tr r="C95" s="1"/>
      </tp>
      <tp>
        <v>17.97</v>
        <stp/>
        <stp>*H</stp>
        <stp>GE</stp>
        <stp>Open</stp>
        <stp>I120 [13:30-14:30]</stp>
        <stp/>
        <stp>59</stp>
        <tr r="D62" s="1"/>
      </tp>
      <tp>
        <v>17.96</v>
        <stp/>
        <stp>*H</stp>
        <stp>GE</stp>
        <stp>Open</stp>
        <stp>I120 [13:30-14:30]</stp>
        <stp/>
        <stp>58</stp>
        <tr r="D61" s="1"/>
      </tp>
      <tp>
        <v>18.490000000000002</v>
        <stp/>
        <stp>*H</stp>
        <stp>GE</stp>
        <stp>Open</stp>
        <stp>I120 [13:30-14:30]</stp>
        <stp/>
        <stp>53</stp>
        <tr r="D56" s="1"/>
      </tp>
      <tp>
        <v>18.34</v>
        <stp/>
        <stp>*H</stp>
        <stp>GE</stp>
        <stp>Open</stp>
        <stp>I120 [13:30-14:30]</stp>
        <stp/>
        <stp>52</stp>
        <tr r="D55" s="1"/>
      </tp>
      <tp>
        <v>18.52</v>
        <stp/>
        <stp>*H</stp>
        <stp>GE</stp>
        <stp>Open</stp>
        <stp>I120 [13:30-14:30]</stp>
        <stp/>
        <stp>51</stp>
        <tr r="D54" s="1"/>
      </tp>
      <tp>
        <v>18.7</v>
        <stp/>
        <stp>*H</stp>
        <stp>GE</stp>
        <stp>Open</stp>
        <stp>I120 [13:30-14:30]</stp>
        <stp/>
        <stp>50</stp>
        <tr r="D53" s="1"/>
      </tp>
      <tp>
        <v>18.21</v>
        <stp/>
        <stp>*H</stp>
        <stp>GE</stp>
        <stp>Open</stp>
        <stp>I120 [13:30-14:30]</stp>
        <stp/>
        <stp>57</stp>
        <tr r="D60" s="1"/>
      </tp>
      <tp>
        <v>18.34</v>
        <stp/>
        <stp>*H</stp>
        <stp>GE</stp>
        <stp>Open</stp>
        <stp>I120 [13:30-14:30]</stp>
        <stp/>
        <stp>56</stp>
        <tr r="D59" s="1"/>
      </tp>
      <tp>
        <v>18.32</v>
        <stp/>
        <stp>*H</stp>
        <stp>GE</stp>
        <stp>Open</stp>
        <stp>I120 [13:30-14:30]</stp>
        <stp/>
        <stp>55</stp>
        <tr r="D58" s="1"/>
      </tp>
      <tp>
        <v>18.150000000000002</v>
        <stp/>
        <stp>*H</stp>
        <stp>GE</stp>
        <stp>Open</stp>
        <stp>I120 [13:30-14:30]</stp>
        <stp/>
        <stp>54</stp>
        <tr r="D57" s="1"/>
      </tp>
      <tp>
        <v>18.52</v>
        <stp/>
        <stp>*H</stp>
        <stp>GE</stp>
        <stp>Open</stp>
        <stp>I120 [13:30-14:30]</stp>
        <stp/>
        <stp>49</stp>
        <tr r="D52" s="1"/>
      </tp>
      <tp>
        <v>18.650000000000002</v>
        <stp/>
        <stp>*H</stp>
        <stp>GE</stp>
        <stp>Open</stp>
        <stp>I120 [13:30-14:30]</stp>
        <stp/>
        <stp>48</stp>
        <tr r="D51" s="1"/>
      </tp>
      <tp>
        <v>18.98</v>
        <stp/>
        <stp>*H</stp>
        <stp>GE</stp>
        <stp>Open</stp>
        <stp>I120 [13:30-14:30]</stp>
        <stp/>
        <stp>43</stp>
        <tr r="D46" s="1"/>
      </tp>
      <tp>
        <v>18.580000000000002</v>
        <stp/>
        <stp>*H</stp>
        <stp>GE</stp>
        <stp>Open</stp>
        <stp>I120 [13:30-14:30]</stp>
        <stp/>
        <stp>42</stp>
        <tr r="D45" s="1"/>
      </tp>
      <tp>
        <v>18.34</v>
        <stp/>
        <stp>*H</stp>
        <stp>GE</stp>
        <stp>Open</stp>
        <stp>I120 [13:30-14:30]</stp>
        <stp/>
        <stp>41</stp>
        <tr r="D44" s="1"/>
      </tp>
      <tp>
        <v>19.05</v>
        <stp/>
        <stp>*H</stp>
        <stp>GE</stp>
        <stp>Open</stp>
        <stp>I120 [13:30-14:30]</stp>
        <stp/>
        <stp>40</stp>
        <tr r="D43" s="1"/>
      </tp>
      <tp>
        <v>18.59</v>
        <stp/>
        <stp>*H</stp>
        <stp>GE</stp>
        <stp>Open</stp>
        <stp>I120 [13:30-14:30]</stp>
        <stp/>
        <stp>47</stp>
        <tr r="D50" s="1"/>
      </tp>
      <tp>
        <v>18.46</v>
        <stp/>
        <stp>*H</stp>
        <stp>GE</stp>
        <stp>Open</stp>
        <stp>I120 [13:30-14:30]</stp>
        <stp/>
        <stp>46</stp>
        <tr r="D49" s="1"/>
      </tp>
      <tp>
        <v>18.71</v>
        <stp/>
        <stp>*H</stp>
        <stp>GE</stp>
        <stp>Open</stp>
        <stp>I120 [13:30-14:30]</stp>
        <stp/>
        <stp>45</stp>
        <tr r="D48" s="1"/>
      </tp>
      <tp>
        <v>18.52</v>
        <stp/>
        <stp>*H</stp>
        <stp>GE</stp>
        <stp>Open</stp>
        <stp>I120 [13:30-14:30]</stp>
        <stp/>
        <stp>44</stp>
        <tr r="D47" s="1"/>
      </tp>
      <tp>
        <v>15.83</v>
        <stp/>
        <stp>*H</stp>
        <stp>GE</stp>
        <stp>Open</stp>
        <stp>I120 [13:30-14:30]</stp>
        <stp/>
        <stp>79</stp>
        <tr r="D82" s="1"/>
      </tp>
      <tp>
        <v>15.78</v>
        <stp/>
        <stp>*H</stp>
        <stp>GE</stp>
        <stp>Open</stp>
        <stp>I120 [13:30-14:30]</stp>
        <stp/>
        <stp>78</stp>
        <tr r="D81" s="1"/>
      </tp>
      <tp>
        <v>16.7</v>
        <stp/>
        <stp>*H</stp>
        <stp>GE</stp>
        <stp>Open</stp>
        <stp>I120 [13:30-14:30]</stp>
        <stp/>
        <stp>73</stp>
        <tr r="D76" s="1"/>
      </tp>
      <tp>
        <v>16.72</v>
        <stp/>
        <stp>*H</stp>
        <stp>GE</stp>
        <stp>Open</stp>
        <stp>I120 [13:30-14:30]</stp>
        <stp/>
        <stp>72</stp>
        <tr r="D75" s="1"/>
      </tp>
      <tp>
        <v>16.899999999999999</v>
        <stp/>
        <stp>*H</stp>
        <stp>GE</stp>
        <stp>Open</stp>
        <stp>I120 [13:30-14:30]</stp>
        <stp/>
        <stp>71</stp>
        <tr r="D74" s="1"/>
      </tp>
      <tp>
        <v>17.059999999999999</v>
        <stp/>
        <stp>*H</stp>
        <stp>GE</stp>
        <stp>Open</stp>
        <stp>I120 [13:30-14:30]</stp>
        <stp/>
        <stp>70</stp>
        <tr r="D73" s="1"/>
      </tp>
      <tp>
        <v>15.72</v>
        <stp/>
        <stp>*H</stp>
        <stp>GE</stp>
        <stp>Open</stp>
        <stp>I120 [13:30-14:30]</stp>
        <stp/>
        <stp>77</stp>
        <tr r="D80" s="1"/>
      </tp>
      <tp>
        <v>15.75</v>
        <stp/>
        <stp>*H</stp>
        <stp>GE</stp>
        <stp>Open</stp>
        <stp>I120 [13:30-14:30]</stp>
        <stp/>
        <stp>76</stp>
        <tr r="D79" s="1"/>
      </tp>
      <tp>
        <v>16.03</v>
        <stp/>
        <stp>*H</stp>
        <stp>GE</stp>
        <stp>Open</stp>
        <stp>I120 [13:30-14:30]</stp>
        <stp/>
        <stp>75</stp>
        <tr r="D78" s="1"/>
      </tp>
      <tp>
        <v>16.36</v>
        <stp/>
        <stp>*H</stp>
        <stp>GE</stp>
        <stp>Open</stp>
        <stp>I120 [13:30-14:30]</stp>
        <stp/>
        <stp>74</stp>
        <tr r="D77" s="1"/>
      </tp>
      <tp>
        <v>17.150000000000002</v>
        <stp/>
        <stp>*H</stp>
        <stp>GE</stp>
        <stp>Open</stp>
        <stp>I120 [13:30-14:30]</stp>
        <stp/>
        <stp>69</stp>
        <tr r="D72" s="1"/>
      </tp>
      <tp>
        <v>17.240000000000002</v>
        <stp/>
        <stp>*H</stp>
        <stp>GE</stp>
        <stp>Open</stp>
        <stp>I120 [13:30-14:30]</stp>
        <stp/>
        <stp>68</stp>
        <tr r="D71" s="1"/>
      </tp>
      <tp>
        <v>17.73</v>
        <stp/>
        <stp>*H</stp>
        <stp>GE</stp>
        <stp>Open</stp>
        <stp>I120 [13:30-14:30]</stp>
        <stp/>
        <stp>63</stp>
        <tr r="D66" s="1"/>
      </tp>
      <tp>
        <v>17.79</v>
        <stp/>
        <stp>*H</stp>
        <stp>GE</stp>
        <stp>Open</stp>
        <stp>I120 [13:30-14:30]</stp>
        <stp/>
        <stp>62</stp>
        <tr r="D65" s="1"/>
      </tp>
      <tp>
        <v>17.78</v>
        <stp/>
        <stp>*H</stp>
        <stp>GE</stp>
        <stp>Open</stp>
        <stp>I120 [13:30-14:30]</stp>
        <stp/>
        <stp>61</stp>
        <tr r="D64" s="1"/>
      </tp>
      <tp>
        <v>17.850000000000001</v>
        <stp/>
        <stp>*H</stp>
        <stp>GE</stp>
        <stp>Open</stp>
        <stp>I120 [13:30-14:30]</stp>
        <stp/>
        <stp>60</stp>
        <tr r="D63" s="1"/>
      </tp>
      <tp>
        <v>17.850000000000001</v>
        <stp/>
        <stp>*H</stp>
        <stp>GE</stp>
        <stp>Open</stp>
        <stp>I120 [13:30-14:30]</stp>
        <stp/>
        <stp>67</stp>
        <tr r="D70" s="1"/>
      </tp>
      <tp>
        <v>17.59</v>
        <stp/>
        <stp>*H</stp>
        <stp>GE</stp>
        <stp>Open</stp>
        <stp>I120 [13:30-14:30]</stp>
        <stp/>
        <stp>66</stp>
        <tr r="D69" s="1"/>
      </tp>
      <tp>
        <v>17.690000000000001</v>
        <stp/>
        <stp>*H</stp>
        <stp>GE</stp>
        <stp>Open</stp>
        <stp>I120 [13:30-14:30]</stp>
        <stp/>
        <stp>65</stp>
        <tr r="D68" s="1"/>
      </tp>
      <tp>
        <v>17.48</v>
        <stp/>
        <stp>*H</stp>
        <stp>GE</stp>
        <stp>Open</stp>
        <stp>I120 [13:30-14:30]</stp>
        <stp/>
        <stp>64</stp>
        <tr r="D67" s="1"/>
      </tp>
      <tp>
        <v>21.1</v>
        <stp/>
        <stp>*H</stp>
        <stp>GE</stp>
        <stp>Open</stp>
        <stp>I120 [13:30-14:30]</stp>
        <stp/>
        <stp>19</stp>
        <tr r="D22" s="1"/>
      </tp>
      <tp>
        <v>20.900000000000002</v>
        <stp/>
        <stp>*H</stp>
        <stp>GE</stp>
        <stp>Open</stp>
        <stp>I120 [13:30-14:30]</stp>
        <stp/>
        <stp>18</stp>
        <tr r="D21" s="1"/>
      </tp>
      <tp>
        <v>20.18</v>
        <stp/>
        <stp>*H</stp>
        <stp>GE</stp>
        <stp>Open</stp>
        <stp>I120 [13:30-14:30]</stp>
        <stp/>
        <stp>13</stp>
        <tr r="D16" s="1"/>
      </tp>
      <tp>
        <v>20.6</v>
        <stp/>
        <stp>*H</stp>
        <stp>GE</stp>
        <stp>Open</stp>
        <stp>I120 [13:30-14:30]</stp>
        <stp/>
        <stp>12</stp>
        <tr r="D15" s="1"/>
      </tp>
      <tp>
        <v>20.85</v>
        <stp/>
        <stp>*H</stp>
        <stp>GE</stp>
        <stp>Open</stp>
        <stp>I120 [13:30-14:30]</stp>
        <stp/>
        <stp>11</stp>
        <tr r="D14" s="1"/>
      </tp>
      <tp>
        <v>20.34</v>
        <stp/>
        <stp>*H</stp>
        <stp>GE</stp>
        <stp>Open</stp>
        <stp>I120 [13:30-14:30]</stp>
        <stp/>
        <stp>10</stp>
        <tr r="D13" s="1"/>
      </tp>
      <tp>
        <v>20.11</v>
        <stp/>
        <stp>*H</stp>
        <stp>GE</stp>
        <stp>Open</stp>
        <stp>I120 [13:30-14:30]</stp>
        <stp/>
        <stp>17</stp>
        <tr r="D20" s="1"/>
      </tp>
      <tp>
        <v>20.740000000000002</v>
        <stp/>
        <stp>*H</stp>
        <stp>GE</stp>
        <stp>Open</stp>
        <stp>I120 [13:30-14:30]</stp>
        <stp/>
        <stp>16</stp>
        <tr r="D19" s="1"/>
      </tp>
      <tp>
        <v>20.86</v>
        <stp/>
        <stp>*H</stp>
        <stp>GE</stp>
        <stp>Open</stp>
        <stp>I120 [13:30-14:30]</stp>
        <stp/>
        <stp>15</stp>
        <tr r="D18" s="1"/>
      </tp>
      <tp>
        <v>21.01</v>
        <stp/>
        <stp>*H</stp>
        <stp>GE</stp>
        <stp>Open</stp>
        <stp>I120 [13:30-14:30]</stp>
        <stp/>
        <stp>14</stp>
        <tr r="D17" s="1"/>
      </tp>
      <tp>
        <v>19.809999999999999</v>
        <stp/>
        <stp>*H</stp>
        <stp>GE</stp>
        <stp>Open</stp>
        <stp>I120 [13:30-14:30]</stp>
        <stp/>
        <stp>39</stp>
        <tr r="D42" s="1"/>
      </tp>
      <tp>
        <v>19.96</v>
        <stp/>
        <stp>*H</stp>
        <stp>GE</stp>
        <stp>Open</stp>
        <stp>I120 [13:30-14:30]</stp>
        <stp/>
        <stp>38</stp>
        <tr r="D41" s="1"/>
      </tp>
      <tp>
        <v>20.260000000000002</v>
        <stp/>
        <stp>*H</stp>
        <stp>GE</stp>
        <stp>Open</stp>
        <stp>I120 [13:30-14:30]</stp>
        <stp/>
        <stp>33</stp>
        <tr r="D36" s="1"/>
      </tp>
      <tp>
        <v>20.8</v>
        <stp/>
        <stp>*H</stp>
        <stp>GE</stp>
        <stp>Open</stp>
        <stp>I120 [13:30-14:30]</stp>
        <stp/>
        <stp>32</stp>
        <tr r="D35" s="1"/>
      </tp>
      <tp>
        <v>20.650000000000002</v>
        <stp/>
        <stp>*H</stp>
        <stp>GE</stp>
        <stp>Open</stp>
        <stp>I120 [13:30-14:30]</stp>
        <stp/>
        <stp>31</stp>
        <tr r="D34" s="1"/>
      </tp>
      <tp>
        <v>20.77</v>
        <stp/>
        <stp>*H</stp>
        <stp>GE</stp>
        <stp>Open</stp>
        <stp>I120 [13:30-14:30]</stp>
        <stp/>
        <stp>30</stp>
        <tr r="D33" s="1"/>
      </tp>
      <tp>
        <v>20.18</v>
        <stp/>
        <stp>*H</stp>
        <stp>GE</stp>
        <stp>Open</stp>
        <stp>I120 [13:30-14:30]</stp>
        <stp/>
        <stp>37</stp>
        <tr r="D40" s="1"/>
      </tp>
      <tp>
        <v>19.98</v>
        <stp/>
        <stp>*H</stp>
        <stp>GE</stp>
        <stp>Open</stp>
        <stp>I120 [13:30-14:30]</stp>
        <stp/>
        <stp>36</stp>
        <tr r="D39" s="1"/>
      </tp>
      <tp>
        <v>20.41</v>
        <stp/>
        <stp>*H</stp>
        <stp>GE</stp>
        <stp>Open</stp>
        <stp>I120 [13:30-14:30]</stp>
        <stp/>
        <stp>35</stp>
        <tr r="D38" s="1"/>
      </tp>
      <tp>
        <v>20.190000000000001</v>
        <stp/>
        <stp>*H</stp>
        <stp>GE</stp>
        <stp>Open</stp>
        <stp>I120 [13:30-14:30]</stp>
        <stp/>
        <stp>34</stp>
        <tr r="D37" s="1"/>
      </tp>
      <tp>
        <v>20.67</v>
        <stp/>
        <stp>*H</stp>
        <stp>GE</stp>
        <stp>Open</stp>
        <stp>I120 [13:30-14:30]</stp>
        <stp/>
        <stp>29</stp>
        <tr r="D32" s="1"/>
      </tp>
      <tp>
        <v>20.87</v>
        <stp/>
        <stp>*H</stp>
        <stp>GE</stp>
        <stp>Open</stp>
        <stp>I120 [13:30-14:30]</stp>
        <stp/>
        <stp>28</stp>
        <tr r="D31" s="1"/>
      </tp>
      <tp>
        <v>21.53</v>
        <stp/>
        <stp>*H</stp>
        <stp>GE</stp>
        <stp>Open</stp>
        <stp>I120 [13:30-14:30]</stp>
        <stp/>
        <stp>23</stp>
        <tr r="D26" s="1"/>
      </tp>
      <tp>
        <v>21.53</v>
        <stp/>
        <stp>*H</stp>
        <stp>GE</stp>
        <stp>Open</stp>
        <stp>I120 [13:30-14:30]</stp>
        <stp/>
        <stp>22</stp>
        <tr r="D25" s="1"/>
      </tp>
      <tp>
        <v>21.28</v>
        <stp/>
        <stp>*H</stp>
        <stp>GE</stp>
        <stp>Open</stp>
        <stp>I120 [13:30-14:30]</stp>
        <stp/>
        <stp>21</stp>
        <tr r="D24" s="1"/>
      </tp>
      <tp>
        <v>21.53</v>
        <stp/>
        <stp>*H</stp>
        <stp>GE</stp>
        <stp>Open</stp>
        <stp>I120 [13:30-14:30]</stp>
        <stp/>
        <stp>20</stp>
        <tr r="D23" s="1"/>
      </tp>
      <tp>
        <v>21.22</v>
        <stp/>
        <stp>*H</stp>
        <stp>GE</stp>
        <stp>Open</stp>
        <stp>I120 [13:30-14:30]</stp>
        <stp/>
        <stp>27</stp>
        <tr r="D30" s="1"/>
      </tp>
      <tp>
        <v>21.14</v>
        <stp/>
        <stp>*H</stp>
        <stp>GE</stp>
        <stp>Open</stp>
        <stp>I120 [13:30-14:30]</stp>
        <stp/>
        <stp>26</stp>
        <tr r="D29" s="1"/>
      </tp>
      <tp>
        <v>21.04</v>
        <stp/>
        <stp>*H</stp>
        <stp>GE</stp>
        <stp>Open</stp>
        <stp>I120 [13:30-14:30]</stp>
        <stp/>
        <stp>25</stp>
        <tr r="D28" s="1"/>
      </tp>
      <tp>
        <v>21.41</v>
        <stp/>
        <stp>*H</stp>
        <stp>GE</stp>
        <stp>Open</stp>
        <stp>I120 [13:30-14:30]</stp>
        <stp/>
        <stp>24</stp>
        <tr r="D27" s="1"/>
      </tp>
      <tp>
        <v>16.059999999999999</v>
        <stp/>
        <stp>*H</stp>
        <stp>GE</stp>
        <stp>Open</stp>
        <stp>I120 [13:30-14:30]</stp>
        <stp/>
        <stp>99</stp>
        <tr r="D102" s="1"/>
      </tp>
      <tp>
        <v>16.22</v>
        <stp/>
        <stp>*H</stp>
        <stp>GE</stp>
        <stp>Open</stp>
        <stp>I120 [13:30-14:30]</stp>
        <stp/>
        <stp>98</stp>
        <tr r="D101" s="1"/>
      </tp>
      <tp>
        <v>16.2</v>
        <stp/>
        <stp>*H</stp>
        <stp>GE</stp>
        <stp>Open</stp>
        <stp>I120 [13:30-14:30]</stp>
        <stp/>
        <stp>93</stp>
        <tr r="D96" s="1"/>
      </tp>
      <tp>
        <v>16.52</v>
        <stp/>
        <stp>*H</stp>
        <stp>GE</stp>
        <stp>Open</stp>
        <stp>I120 [13:30-14:30]</stp>
        <stp/>
        <stp>92</stp>
        <tr r="D95" s="1"/>
      </tp>
      <tp>
        <v>16.7</v>
        <stp/>
        <stp>*H</stp>
        <stp>GE</stp>
        <stp>Open</stp>
        <stp>I120 [13:30-14:30]</stp>
        <stp/>
        <stp>91</stp>
        <tr r="D94" s="1"/>
      </tp>
      <tp>
        <v>16.82</v>
        <stp/>
        <stp>*H</stp>
        <stp>GE</stp>
        <stp>Open</stp>
        <stp>I120 [13:30-14:30]</stp>
        <stp/>
        <stp>90</stp>
        <tr r="D93" s="1"/>
      </tp>
      <tp>
        <v>16.07</v>
        <stp/>
        <stp>*H</stp>
        <stp>GE</stp>
        <stp>Open</stp>
        <stp>I120 [13:30-14:30]</stp>
        <stp/>
        <stp>97</stp>
        <tr r="D100" s="1"/>
      </tp>
      <tp>
        <v>16.09</v>
        <stp/>
        <stp>*H</stp>
        <stp>GE</stp>
        <stp>Open</stp>
        <stp>I120 [13:30-14:30]</stp>
        <stp/>
        <stp>96</stp>
        <tr r="D99" s="1"/>
      </tp>
      <tp>
        <v>16.010000000000002</v>
        <stp/>
        <stp>*H</stp>
        <stp>GE</stp>
        <stp>Open</stp>
        <stp>I120 [13:30-14:30]</stp>
        <stp/>
        <stp>95</stp>
        <tr r="D98" s="1"/>
      </tp>
      <tp>
        <v>15.96</v>
        <stp/>
        <stp>*H</stp>
        <stp>GE</stp>
        <stp>Open</stp>
        <stp>I120 [13:30-14:30]</stp>
        <stp/>
        <stp>94</stp>
        <tr r="D97" s="1"/>
      </tp>
      <tp>
        <v>16.63</v>
        <stp/>
        <stp>*H</stp>
        <stp>GE</stp>
        <stp>Open</stp>
        <stp>I120 [13:30-14:30]</stp>
        <stp/>
        <stp>89</stp>
        <tr r="D92" s="1"/>
      </tp>
      <tp>
        <v>16.420000000000002</v>
        <stp/>
        <stp>*H</stp>
        <stp>GE</stp>
        <stp>Open</stp>
        <stp>I120 [13:30-14:30]</stp>
        <stp/>
        <stp>88</stp>
        <tr r="D91" s="1"/>
      </tp>
      <tp>
        <v>16.010000000000002</v>
        <stp/>
        <stp>*H</stp>
        <stp>GE</stp>
        <stp>Open</stp>
        <stp>I120 [13:30-14:30]</stp>
        <stp/>
        <stp>83</stp>
        <tr r="D86" s="1"/>
      </tp>
      <tp>
        <v>16.010000000000002</v>
        <stp/>
        <stp>*H</stp>
        <stp>GE</stp>
        <stp>Open</stp>
        <stp>I120 [13:30-14:30]</stp>
        <stp/>
        <stp>82</stp>
        <tr r="D85" s="1"/>
      </tp>
      <tp>
        <v>16.149999999999999</v>
        <stp/>
        <stp>*H</stp>
        <stp>GE</stp>
        <stp>Open</stp>
        <stp>I120 [13:30-14:30]</stp>
        <stp/>
        <stp>81</stp>
        <tr r="D84" s="1"/>
      </tp>
      <tp>
        <v>15.88</v>
        <stp/>
        <stp>*H</stp>
        <stp>GE</stp>
        <stp>Open</stp>
        <stp>I120 [13:30-14:30]</stp>
        <stp/>
        <stp>80</stp>
        <tr r="D83" s="1"/>
      </tp>
      <tp>
        <v>16.23</v>
        <stp/>
        <stp>*H</stp>
        <stp>GE</stp>
        <stp>Open</stp>
        <stp>I120 [13:30-14:30]</stp>
        <stp/>
        <stp>87</stp>
        <tr r="D90" s="1"/>
      </tp>
      <tp>
        <v>16.28</v>
        <stp/>
        <stp>*H</stp>
        <stp>GE</stp>
        <stp>Open</stp>
        <stp>I120 [13:30-14:30]</stp>
        <stp/>
        <stp>86</stp>
        <tr r="D89" s="1"/>
      </tp>
      <tp>
        <v>16.13</v>
        <stp/>
        <stp>*H</stp>
        <stp>GE</stp>
        <stp>Open</stp>
        <stp>I120 [13:30-14:30]</stp>
        <stp/>
        <stp>85</stp>
        <tr r="D88" s="1"/>
      </tp>
      <tp>
        <v>15.87</v>
        <stp/>
        <stp>*H</stp>
        <stp>GE</stp>
        <stp>Open</stp>
        <stp>I120 [13:30-14:30]</stp>
        <stp/>
        <stp>84</stp>
        <tr r="D87" s="1"/>
      </tp>
      <tp>
        <v>16.7</v>
        <stp/>
        <stp>*H</stp>
        <stp>GE</stp>
        <stp>High</stp>
        <stp>I120 [13:30-14:30]</stp>
        <stp/>
        <stp>89</stp>
        <tr r="E92" s="1"/>
      </tp>
      <tp>
        <v>16.5</v>
        <stp/>
        <stp>*H</stp>
        <stp>GE</stp>
        <stp>High</stp>
        <stp>I120 [13:30-14:30]</stp>
        <stp/>
        <stp>88</stp>
        <tr r="E91" s="1"/>
      </tp>
      <tp>
        <v>16.170000000000002</v>
        <stp/>
        <stp>*H</stp>
        <stp>GE</stp>
        <stp>High</stp>
        <stp>I120 [13:30-14:30]</stp>
        <stp/>
        <stp>81</stp>
        <tr r="E84" s="1"/>
      </tp>
      <tp>
        <v>15.89</v>
        <stp/>
        <stp>*H</stp>
        <stp>GE</stp>
        <stp>High</stp>
        <stp>I120 [13:30-14:30]</stp>
        <stp/>
        <stp>80</stp>
        <tr r="E83" s="1"/>
      </tp>
      <tp>
        <v>16.02</v>
        <stp/>
        <stp>*H</stp>
        <stp>GE</stp>
        <stp>High</stp>
        <stp>I120 [13:30-14:30]</stp>
        <stp/>
        <stp>83</stp>
        <tr r="E86" s="1"/>
      </tp>
      <tp>
        <v>16.100000000000001</v>
        <stp/>
        <stp>*H</stp>
        <stp>GE</stp>
        <stp>High</stp>
        <stp>I120 [13:30-14:30]</stp>
        <stp/>
        <stp>82</stp>
        <tr r="E85" s="1"/>
      </tp>
      <tp>
        <v>16.18</v>
        <stp/>
        <stp>*H</stp>
        <stp>GE</stp>
        <stp>High</stp>
        <stp>I120 [13:30-14:30]</stp>
        <stp/>
        <stp>85</stp>
        <tr r="E88" s="1"/>
      </tp>
      <tp>
        <v>15.9</v>
        <stp/>
        <stp>*H</stp>
        <stp>GE</stp>
        <stp>High</stp>
        <stp>I120 [13:30-14:30]</stp>
        <stp/>
        <stp>84</stp>
        <tr r="E87" s="1"/>
      </tp>
      <tp>
        <v>16.28</v>
        <stp/>
        <stp>*H</stp>
        <stp>GE</stp>
        <stp>High</stp>
        <stp>I120 [13:30-14:30]</stp>
        <stp/>
        <stp>87</stp>
        <tr r="E90" s="1"/>
      </tp>
      <tp>
        <v>16.29</v>
        <stp/>
        <stp>*H</stp>
        <stp>GE</stp>
        <stp>High</stp>
        <stp>I120 [13:30-14:30]</stp>
        <stp/>
        <stp>86</stp>
        <tr r="E89" s="1"/>
      </tp>
      <tp>
        <v>16.14</v>
        <stp/>
        <stp>*H</stp>
        <stp>GE</stp>
        <stp>High</stp>
        <stp>I120 [13:30-14:30]</stp>
        <stp/>
        <stp>99</stp>
        <tr r="E102" s="1"/>
      </tp>
      <tp>
        <v>16.295000000000002</v>
        <stp/>
        <stp>*H</stp>
        <stp>GE</stp>
        <stp>High</stp>
        <stp>I120 [13:30-14:30]</stp>
        <stp/>
        <stp>98</stp>
        <tr r="E101" s="1"/>
      </tp>
      <tp>
        <v>16.73</v>
        <stp/>
        <stp>*H</stp>
        <stp>GE</stp>
        <stp>High</stp>
        <stp>I120 [13:30-14:30]</stp>
        <stp/>
        <stp>91</stp>
        <tr r="E94" s="1"/>
      </tp>
      <tp>
        <v>16.82</v>
        <stp/>
        <stp>*H</stp>
        <stp>GE</stp>
        <stp>High</stp>
        <stp>I120 [13:30-14:30]</stp>
        <stp/>
        <stp>90</stp>
        <tr r="E93" s="1"/>
      </tp>
      <tp>
        <v>16.399999999999999</v>
        <stp/>
        <stp>*H</stp>
        <stp>GE</stp>
        <stp>High</stp>
        <stp>I120 [13:30-14:30]</stp>
        <stp/>
        <stp>93</stp>
        <tr r="E96" s="1"/>
      </tp>
      <tp>
        <v>16.7</v>
        <stp/>
        <stp>*H</stp>
        <stp>GE</stp>
        <stp>High</stp>
        <stp>I120 [13:30-14:30]</stp>
        <stp/>
        <stp>92</stp>
        <tr r="E95" s="1"/>
      </tp>
      <tp>
        <v>16.07</v>
        <stp/>
        <stp>*H</stp>
        <stp>GE</stp>
        <stp>High</stp>
        <stp>I120 [13:30-14:30]</stp>
        <stp/>
        <stp>95</stp>
        <tr r="E98" s="1"/>
      </tp>
      <tp>
        <v>16.100000000000001</v>
        <stp/>
        <stp>*H</stp>
        <stp>GE</stp>
        <stp>High</stp>
        <stp>I120 [13:30-14:30]</stp>
        <stp/>
        <stp>94</stp>
        <tr r="E97" s="1"/>
      </tp>
      <tp>
        <v>16.13</v>
        <stp/>
        <stp>*H</stp>
        <stp>GE</stp>
        <stp>High</stp>
        <stp>I120 [13:30-14:30]</stp>
        <stp/>
        <stp>97</stp>
        <tr r="E100" s="1"/>
      </tp>
      <tp>
        <v>16.18</v>
        <stp/>
        <stp>*H</stp>
        <stp>GE</stp>
        <stp>High</stp>
        <stp>I120 [13:30-14:30]</stp>
        <stp/>
        <stp>96</stp>
        <tr r="E99" s="1"/>
      </tp>
      <tp>
        <v>18.62</v>
        <stp/>
        <stp>*H</stp>
        <stp>GE</stp>
        <stp>High</stp>
        <stp>I120 [13:30-14:30]</stp>
        <stp/>
        <stp>49</stp>
        <tr r="E52" s="1"/>
      </tp>
      <tp>
        <v>18.68</v>
        <stp/>
        <stp>*H</stp>
        <stp>GE</stp>
        <stp>High</stp>
        <stp>I120 [13:30-14:30]</stp>
        <stp/>
        <stp>48</stp>
        <tr r="E51" s="1"/>
      </tp>
      <tp>
        <v>18.5</v>
        <stp/>
        <stp>*H</stp>
        <stp>GE</stp>
        <stp>High</stp>
        <stp>I120 [13:30-14:30]</stp>
        <stp/>
        <stp>41</stp>
        <tr r="E44" s="1"/>
      </tp>
      <tp>
        <v>19.34</v>
        <stp/>
        <stp>*H</stp>
        <stp>GE</stp>
        <stp>High</stp>
        <stp>I120 [13:30-14:30]</stp>
        <stp/>
        <stp>40</stp>
        <tr r="E43" s="1"/>
      </tp>
      <tp>
        <v>18.990000000000002</v>
        <stp/>
        <stp>*H</stp>
        <stp>GE</stp>
        <stp>High</stp>
        <stp>I120 [13:30-14:30]</stp>
        <stp/>
        <stp>43</stp>
        <tr r="E46" s="1"/>
      </tp>
      <tp>
        <v>18.68</v>
        <stp/>
        <stp>*H</stp>
        <stp>GE</stp>
        <stp>High</stp>
        <stp>I120 [13:30-14:30]</stp>
        <stp/>
        <stp>42</stp>
        <tr r="E45" s="1"/>
      </tp>
      <tp>
        <v>18.740100000000002</v>
        <stp/>
        <stp>*H</stp>
        <stp>GE</stp>
        <stp>High</stp>
        <stp>I120 [13:30-14:30]</stp>
        <stp/>
        <stp>45</stp>
        <tr r="E48" s="1"/>
      </tp>
      <tp>
        <v>18.7</v>
        <stp/>
        <stp>*H</stp>
        <stp>GE</stp>
        <stp>High</stp>
        <stp>I120 [13:30-14:30]</stp>
        <stp/>
        <stp>44</stp>
        <tr r="E47" s="1"/>
      </tp>
      <tp>
        <v>18.72</v>
        <stp/>
        <stp>*H</stp>
        <stp>GE</stp>
        <stp>High</stp>
        <stp>I120 [13:30-14:30]</stp>
        <stp/>
        <stp>47</stp>
        <tr r="E50" s="1"/>
      </tp>
      <tp>
        <v>18.63</v>
        <stp/>
        <stp>*H</stp>
        <stp>GE</stp>
        <stp>High</stp>
        <stp>I120 [13:30-14:30]</stp>
        <stp/>
        <stp>46</stp>
        <tr r="E49" s="1"/>
      </tp>
      <tp>
        <v>18.02</v>
        <stp/>
        <stp>*H</stp>
        <stp>GE</stp>
        <stp>High</stp>
        <stp>I120 [13:30-14:30]</stp>
        <stp/>
        <stp>59</stp>
        <tr r="E62" s="1"/>
      </tp>
      <tp>
        <v>17.97</v>
        <stp/>
        <stp>*H</stp>
        <stp>GE</stp>
        <stp>High</stp>
        <stp>I120 [13:30-14:30]</stp>
        <stp/>
        <stp>58</stp>
        <tr r="E61" s="1"/>
      </tp>
      <tp>
        <v>18.559999999999999</v>
        <stp/>
        <stp>*H</stp>
        <stp>GE</stp>
        <stp>High</stp>
        <stp>I120 [13:30-14:30]</stp>
        <stp/>
        <stp>51</stp>
        <tr r="E54" s="1"/>
      </tp>
      <tp>
        <v>18.73</v>
        <stp/>
        <stp>*H</stp>
        <stp>GE</stp>
        <stp>High</stp>
        <stp>I120 [13:30-14:30]</stp>
        <stp/>
        <stp>50</stp>
        <tr r="E53" s="1"/>
      </tp>
      <tp>
        <v>18.5</v>
        <stp/>
        <stp>*H</stp>
        <stp>GE</stp>
        <stp>High</stp>
        <stp>I120 [13:30-14:30]</stp>
        <stp/>
        <stp>53</stp>
        <tr r="E56" s="1"/>
      </tp>
      <tp>
        <v>18.350000000000001</v>
        <stp/>
        <stp>*H</stp>
        <stp>GE</stp>
        <stp>High</stp>
        <stp>I120 [13:30-14:30]</stp>
        <stp/>
        <stp>52</stp>
        <tr r="E55" s="1"/>
      </tp>
      <tp>
        <v>18.350000000000001</v>
        <stp/>
        <stp>*H</stp>
        <stp>GE</stp>
        <stp>High</stp>
        <stp>I120 [13:30-14:30]</stp>
        <stp/>
        <stp>55</stp>
        <tr r="E58" s="1"/>
      </tp>
      <tp>
        <v>18.18</v>
        <stp/>
        <stp>*H</stp>
        <stp>GE</stp>
        <stp>High</stp>
        <stp>I120 [13:30-14:30]</stp>
        <stp/>
        <stp>54</stp>
        <tr r="E57" s="1"/>
      </tp>
      <tp>
        <v>18.245000000000001</v>
        <stp/>
        <stp>*H</stp>
        <stp>GE</stp>
        <stp>High</stp>
        <stp>I120 [13:30-14:30]</stp>
        <stp/>
        <stp>57</stp>
        <tr r="E60" s="1"/>
      </tp>
      <tp>
        <v>18.41</v>
        <stp/>
        <stp>*H</stp>
        <stp>GE</stp>
        <stp>High</stp>
        <stp>I120 [13:30-14:30]</stp>
        <stp/>
        <stp>56</stp>
        <tr r="E59" s="1"/>
      </tp>
      <tp>
        <v>17.22</v>
        <stp/>
        <stp>*H</stp>
        <stp>GE</stp>
        <stp>High</stp>
        <stp>I120 [13:30-14:30]</stp>
        <stp/>
        <stp>69</stp>
        <tr r="E72" s="1"/>
      </tp>
      <tp>
        <v>17.25</v>
        <stp/>
        <stp>*H</stp>
        <stp>GE</stp>
        <stp>High</stp>
        <stp>I120 [13:30-14:30]</stp>
        <stp/>
        <stp>68</stp>
        <tr r="E71" s="1"/>
      </tp>
      <tp>
        <v>17.8</v>
        <stp/>
        <stp>*H</stp>
        <stp>GE</stp>
        <stp>High</stp>
        <stp>I120 [13:30-14:30]</stp>
        <stp/>
        <stp>61</stp>
        <tr r="E64" s="1"/>
      </tp>
      <tp>
        <v>17.87</v>
        <stp/>
        <stp>*H</stp>
        <stp>GE</stp>
        <stp>High</stp>
        <stp>I120 [13:30-14:30]</stp>
        <stp/>
        <stp>60</stp>
        <tr r="E63" s="1"/>
      </tp>
      <tp>
        <v>17.760000000000002</v>
        <stp/>
        <stp>*H</stp>
        <stp>GE</stp>
        <stp>High</stp>
        <stp>I120 [13:30-14:30]</stp>
        <stp/>
        <stp>63</stp>
        <tr r="E66" s="1"/>
      </tp>
      <tp>
        <v>17.8</v>
        <stp/>
        <stp>*H</stp>
        <stp>GE</stp>
        <stp>High</stp>
        <stp>I120 [13:30-14:30]</stp>
        <stp/>
        <stp>62</stp>
        <tr r="E65" s="1"/>
      </tp>
      <tp>
        <v>17.740000000000002</v>
        <stp/>
        <stp>*H</stp>
        <stp>GE</stp>
        <stp>High</stp>
        <stp>I120 [13:30-14:30]</stp>
        <stp/>
        <stp>65</stp>
        <tr r="E68" s="1"/>
      </tp>
      <tp>
        <v>17.57</v>
        <stp/>
        <stp>*H</stp>
        <stp>GE</stp>
        <stp>High</stp>
        <stp>I120 [13:30-14:30]</stp>
        <stp/>
        <stp>64</stp>
        <tr r="E67" s="1"/>
      </tp>
      <tp>
        <v>17.93</v>
        <stp/>
        <stp>*H</stp>
        <stp>GE</stp>
        <stp>High</stp>
        <stp>I120 [13:30-14:30]</stp>
        <stp/>
        <stp>67</stp>
        <tr r="E70" s="1"/>
      </tp>
      <tp>
        <v>17.73</v>
        <stp/>
        <stp>*H</stp>
        <stp>GE</stp>
        <stp>High</stp>
        <stp>I120 [13:30-14:30]</stp>
        <stp/>
        <stp>66</stp>
        <tr r="E69" s="1"/>
      </tp>
      <tp>
        <v>15.88</v>
        <stp/>
        <stp>*H</stp>
        <stp>GE</stp>
        <stp>High</stp>
        <stp>I120 [13:30-14:30]</stp>
        <stp/>
        <stp>79</stp>
        <tr r="E82" s="1"/>
      </tp>
      <tp>
        <v>15.85</v>
        <stp/>
        <stp>*H</stp>
        <stp>GE</stp>
        <stp>High</stp>
        <stp>I120 [13:30-14:30]</stp>
        <stp/>
        <stp>78</stp>
        <tr r="E81" s="1"/>
      </tp>
      <tp>
        <v>16.990000000000002</v>
        <stp/>
        <stp>*H</stp>
        <stp>GE</stp>
        <stp>High</stp>
        <stp>I120 [13:30-14:30]</stp>
        <stp/>
        <stp>71</stp>
        <tr r="E74" s="1"/>
      </tp>
      <tp>
        <v>17.100000000000001</v>
        <stp/>
        <stp>*H</stp>
        <stp>GE</stp>
        <stp>High</stp>
        <stp>I120 [13:30-14:30]</stp>
        <stp/>
        <stp>70</stp>
        <tr r="E73" s="1"/>
      </tp>
      <tp>
        <v>16.75</v>
        <stp/>
        <stp>*H</stp>
        <stp>GE</stp>
        <stp>High</stp>
        <stp>I120 [13:30-14:30]</stp>
        <stp/>
        <stp>73</stp>
        <tr r="E76" s="1"/>
      </tp>
      <tp>
        <v>16.75</v>
        <stp/>
        <stp>*H</stp>
        <stp>GE</stp>
        <stp>High</stp>
        <stp>I120 [13:30-14:30]</stp>
        <stp/>
        <stp>72</stp>
        <tr r="E75" s="1"/>
      </tp>
      <tp>
        <v>16.079999999999998</v>
        <stp/>
        <stp>*H</stp>
        <stp>GE</stp>
        <stp>High</stp>
        <stp>I120 [13:30-14:30]</stp>
        <stp/>
        <stp>75</stp>
        <tr r="E78" s="1"/>
      </tp>
      <tp>
        <v>16.37</v>
        <stp/>
        <stp>*H</stp>
        <stp>GE</stp>
        <stp>High</stp>
        <stp>I120 [13:30-14:30]</stp>
        <stp/>
        <stp>74</stp>
        <tr r="E77" s="1"/>
      </tp>
      <tp>
        <v>15.75</v>
        <stp/>
        <stp>*H</stp>
        <stp>GE</stp>
        <stp>High</stp>
        <stp>I120 [13:30-14:30]</stp>
        <stp/>
        <stp>77</stp>
        <tr r="E80" s="1"/>
      </tp>
      <tp>
        <v>15.8</v>
        <stp/>
        <stp>*H</stp>
        <stp>GE</stp>
        <stp>High</stp>
        <stp>I120 [13:30-14:30]</stp>
        <stp/>
        <stp>76</stp>
        <tr r="E79" s="1"/>
      </tp>
      <tp>
        <v>21.150000000000002</v>
        <stp/>
        <stp>*H</stp>
        <stp>GE</stp>
        <stp>High</stp>
        <stp>I120 [13:30-14:30]</stp>
        <stp/>
        <stp>19</stp>
        <tr r="E22" s="1"/>
      </tp>
      <tp>
        <v>20.900000000000002</v>
        <stp/>
        <stp>*H</stp>
        <stp>GE</stp>
        <stp>High</stp>
        <stp>I120 [13:30-14:30]</stp>
        <stp/>
        <stp>18</stp>
        <tr r="E21" s="1"/>
      </tp>
      <tp>
        <v>20.94</v>
        <stp/>
        <stp>*H</stp>
        <stp>GE</stp>
        <stp>High</stp>
        <stp>I120 [13:30-14:30]</stp>
        <stp/>
        <stp>11</stp>
        <tr r="E14" s="1"/>
      </tp>
      <tp>
        <v>20.43</v>
        <stp/>
        <stp>*H</stp>
        <stp>GE</stp>
        <stp>High</stp>
        <stp>I120 [13:30-14:30]</stp>
        <stp/>
        <stp>10</stp>
        <tr r="E13" s="1"/>
      </tp>
      <tp>
        <v>20.260000000000002</v>
        <stp/>
        <stp>*H</stp>
        <stp>GE</stp>
        <stp>High</stp>
        <stp>I120 [13:30-14:30]</stp>
        <stp/>
        <stp>13</stp>
        <tr r="E16" s="1"/>
      </tp>
      <tp>
        <v>20.89</v>
        <stp/>
        <stp>*H</stp>
        <stp>GE</stp>
        <stp>High</stp>
        <stp>I120 [13:30-14:30]</stp>
        <stp/>
        <stp>12</stp>
        <tr r="E15" s="1"/>
      </tp>
      <tp>
        <v>21</v>
        <stp/>
        <stp>*H</stp>
        <stp>GE</stp>
        <stp>High</stp>
        <stp>I120 [13:30-14:30]</stp>
        <stp/>
        <stp>15</stp>
        <tr r="E18" s="1"/>
      </tp>
      <tp>
        <v>21.17</v>
        <stp/>
        <stp>*H</stp>
        <stp>GE</stp>
        <stp>High</stp>
        <stp>I120 [13:30-14:30]</stp>
        <stp/>
        <stp>14</stp>
        <tr r="E17" s="1"/>
      </tp>
      <tp>
        <v>20.170000000000002</v>
        <stp/>
        <stp>*H</stp>
        <stp>GE</stp>
        <stp>High</stp>
        <stp>I120 [13:30-14:30]</stp>
        <stp/>
        <stp>17</stp>
        <tr r="E20" s="1"/>
      </tp>
      <tp>
        <v>20.8</v>
        <stp/>
        <stp>*H</stp>
        <stp>GE</stp>
        <stp>High</stp>
        <stp>I120 [13:30-14:30]</stp>
        <stp/>
        <stp>16</stp>
        <tr r="E19" s="1"/>
      </tp>
      <tp>
        <v>20.8</v>
        <stp/>
        <stp>*H</stp>
        <stp>GE</stp>
        <stp>High</stp>
        <stp>I120 [13:30-14:30]</stp>
        <stp/>
        <stp>29</stp>
        <tr r="E32" s="1"/>
      </tp>
      <tp>
        <v>20.97</v>
        <stp/>
        <stp>*H</stp>
        <stp>GE</stp>
        <stp>High</stp>
        <stp>I120 [13:30-14:30]</stp>
        <stp/>
        <stp>28</stp>
        <tr r="E31" s="1"/>
      </tp>
      <tp>
        <v>21.34</v>
        <stp/>
        <stp>*H</stp>
        <stp>GE</stp>
        <stp>High</stp>
        <stp>I120 [13:30-14:30]</stp>
        <stp/>
        <stp>21</stp>
        <tr r="E24" s="1"/>
      </tp>
      <tp>
        <v>21.6</v>
        <stp/>
        <stp>*H</stp>
        <stp>GE</stp>
        <stp>High</stp>
        <stp>I120 [13:30-14:30]</stp>
        <stp/>
        <stp>20</stp>
        <tr r="E23" s="1"/>
      </tp>
      <tp>
        <v>21.53</v>
        <stp/>
        <stp>*H</stp>
        <stp>GE</stp>
        <stp>High</stp>
        <stp>I120 [13:30-14:30]</stp>
        <stp/>
        <stp>23</stp>
        <tr r="E26" s="1"/>
      </tp>
      <tp>
        <v>21.53</v>
        <stp/>
        <stp>*H</stp>
        <stp>GE</stp>
        <stp>High</stp>
        <stp>I120 [13:30-14:30]</stp>
        <stp/>
        <stp>22</stp>
        <tr r="E25" s="1"/>
      </tp>
      <tp>
        <v>21.1</v>
        <stp/>
        <stp>*H</stp>
        <stp>GE</stp>
        <stp>High</stp>
        <stp>I120 [13:30-14:30]</stp>
        <stp/>
        <stp>25</stp>
        <tr r="E28" s="1"/>
      </tp>
      <tp>
        <v>21.54</v>
        <stp/>
        <stp>*H</stp>
        <stp>GE</stp>
        <stp>High</stp>
        <stp>I120 [13:30-14:30]</stp>
        <stp/>
        <stp>24</stp>
        <tr r="E27" s="1"/>
      </tp>
      <tp>
        <v>21.36</v>
        <stp/>
        <stp>*H</stp>
        <stp>GE</stp>
        <stp>High</stp>
        <stp>I120 [13:30-14:30]</stp>
        <stp/>
        <stp>27</stp>
        <tr r="E30" s="1"/>
      </tp>
      <tp>
        <v>21.2</v>
        <stp/>
        <stp>*H</stp>
        <stp>GE</stp>
        <stp>High</stp>
        <stp>I120 [13:30-14:30]</stp>
        <stp/>
        <stp>26</stp>
        <tr r="E29" s="1"/>
      </tp>
      <tp>
        <v>19.95</v>
        <stp/>
        <stp>*H</stp>
        <stp>GE</stp>
        <stp>High</stp>
        <stp>I120 [13:30-14:30]</stp>
        <stp/>
        <stp>39</stp>
        <tr r="E42" s="1"/>
      </tp>
      <tp>
        <v>19.989999999999998</v>
        <stp/>
        <stp>*H</stp>
        <stp>GE</stp>
        <stp>High</stp>
        <stp>I120 [13:30-14:30]</stp>
        <stp/>
        <stp>38</stp>
        <tr r="E41" s="1"/>
      </tp>
      <tp>
        <v>20.68</v>
        <stp/>
        <stp>*H</stp>
        <stp>GE</stp>
        <stp>High</stp>
        <stp>I120 [13:30-14:30]</stp>
        <stp/>
        <stp>31</stp>
        <tr r="E34" s="1"/>
      </tp>
      <tp>
        <v>20.85</v>
        <stp/>
        <stp>*H</stp>
        <stp>GE</stp>
        <stp>High</stp>
        <stp>I120 [13:30-14:30]</stp>
        <stp/>
        <stp>30</stp>
        <tr r="E33" s="1"/>
      </tp>
      <tp>
        <v>20.41</v>
        <stp/>
        <stp>*H</stp>
        <stp>GE</stp>
        <stp>High</stp>
        <stp>I120 [13:30-14:30]</stp>
        <stp/>
        <stp>33</stp>
        <tr r="E36" s="1"/>
      </tp>
      <tp>
        <v>20.880000000000003</v>
        <stp/>
        <stp>*H</stp>
        <stp>GE</stp>
        <stp>High</stp>
        <stp>I120 [13:30-14:30]</stp>
        <stp/>
        <stp>32</stp>
        <tr r="E35" s="1"/>
      </tp>
      <tp>
        <v>20.45</v>
        <stp/>
        <stp>*H</stp>
        <stp>GE</stp>
        <stp>High</stp>
        <stp>I120 [13:30-14:30]</stp>
        <stp/>
        <stp>35</stp>
        <tr r="E38" s="1"/>
      </tp>
      <tp>
        <v>20.2</v>
        <stp/>
        <stp>*H</stp>
        <stp>GE</stp>
        <stp>High</stp>
        <stp>I120 [13:30-14:30]</stp>
        <stp/>
        <stp>34</stp>
        <tr r="E37" s="1"/>
      </tp>
      <tp>
        <v>20.2</v>
        <stp/>
        <stp>*H</stp>
        <stp>GE</stp>
        <stp>High</stp>
        <stp>I120 [13:30-14:30]</stp>
        <stp/>
        <stp>37</stp>
        <tr r="E40" s="1"/>
      </tp>
      <tp>
        <v>19.989999999999998</v>
        <stp/>
        <stp>*H</stp>
        <stp>GE</stp>
        <stp>High</stp>
        <stp>I120 [13:30-14:30]</stp>
        <stp/>
        <stp>36</stp>
        <tr r="E39" s="1"/>
      </tp>
      <tp>
        <v>17.125</v>
        <stp/>
        <stp>*H</stp>
        <stp>GE</stp>
        <stp>Last</stp>
        <stp>I120 [13:30-14:30]</stp>
        <stp/>
        <stp>110</stp>
        <tr r="C113" s="1"/>
      </tp>
      <tp>
        <v>16.263200000000001</v>
        <stp/>
        <stp>*H</stp>
        <stp>GE</stp>
        <stp>Last</stp>
        <stp>I120 [13:30-14:30]</stp>
        <stp/>
        <stp>100</stp>
        <tr r="C103" s="1"/>
      </tp>
      <tp>
        <v>16.3</v>
        <stp/>
        <stp>*H</stp>
        <stp>GE</stp>
        <stp>Last</stp>
        <stp>I120 [13:30-14:30]</stp>
        <stp/>
        <stp>101</stp>
        <tr r="C104" s="1"/>
      </tp>
      <tp>
        <v>16.12</v>
        <stp/>
        <stp>*H</stp>
        <stp>GE</stp>
        <stp>Last</stp>
        <stp>I120 [13:30-14:30]</stp>
        <stp/>
        <stp>102</stp>
        <tr r="C105" s="1"/>
      </tp>
      <tp>
        <v>16.25</v>
        <stp/>
        <stp>*H</stp>
        <stp>GE</stp>
        <stp>Last</stp>
        <stp>I120 [13:30-14:30]</stp>
        <stp/>
        <stp>103</stp>
        <tr r="C106" s="1"/>
      </tp>
      <tp>
        <v>15.97</v>
        <stp/>
        <stp>*H</stp>
        <stp>GE</stp>
        <stp>Last</stp>
        <stp>I120 [13:30-14:30]</stp>
        <stp/>
        <stp>104</stp>
        <tr r="C107" s="1"/>
      </tp>
      <tp>
        <v>16.239999999999998</v>
        <stp/>
        <stp>*H</stp>
        <stp>GE</stp>
        <stp>Last</stp>
        <stp>I120 [13:30-14:30]</stp>
        <stp/>
        <stp>105</stp>
        <tr r="C108" s="1"/>
      </tp>
      <tp>
        <v>16.180900000000001</v>
        <stp/>
        <stp>*H</stp>
        <stp>GE</stp>
        <stp>Last</stp>
        <stp>I120 [13:30-14:30]</stp>
        <stp/>
        <stp>106</stp>
        <tr r="C109" s="1"/>
      </tp>
      <tp>
        <v>16.3399</v>
        <stp/>
        <stp>*H</stp>
        <stp>GE</stp>
        <stp>Last</stp>
        <stp>I120 [13:30-14:30]</stp>
        <stp/>
        <stp>107</stp>
        <tr r="C110" s="1"/>
      </tp>
      <tp>
        <v>17.204999999999998</v>
        <stp/>
        <stp>*H</stp>
        <stp>GE</stp>
        <stp>Last</stp>
        <stp>I120 [13:30-14:30]</stp>
        <stp/>
        <stp>108</stp>
        <tr r="C111" s="1"/>
      </tp>
      <tp>
        <v>17.240100000000002</v>
        <stp/>
        <stp>*H</stp>
        <stp>GE</stp>
        <stp>Last</stp>
        <stp>I120 [13:30-14:30]</stp>
        <stp/>
        <stp>109</stp>
        <tr r="C112" s="1"/>
      </tp>
      <tp>
        <v>40463.270833333336</v>
        <stp/>
        <stp>*H</stp>
        <stp>GE</stp>
        <stp>BarTime</stp>
        <stp>I120 [13:30-14:30]</stp>
        <stp/>
        <stp>110</stp>
        <tr r="B113" s="1"/>
      </tp>
      <tp>
        <v>40477.270833333336</v>
        <stp/>
        <stp>*H</stp>
        <stp>GE</stp>
        <stp>BarTime</stp>
        <stp>I120 [13:30-14:30]</stp>
        <stp/>
        <stp>100</stp>
        <tr r="B103" s="1"/>
      </tp>
      <tp>
        <v>40476.270833333336</v>
        <stp/>
        <stp>*H</stp>
        <stp>GE</stp>
        <stp>BarTime</stp>
        <stp>I120 [13:30-14:30]</stp>
        <stp/>
        <stp>101</stp>
        <tr r="B104" s="1"/>
      </tp>
      <tp>
        <v>40473.270833333336</v>
        <stp/>
        <stp>*H</stp>
        <stp>GE</stp>
        <stp>BarTime</stp>
        <stp>I120 [13:30-14:30]</stp>
        <stp/>
        <stp>102</stp>
        <tr r="B105" s="1"/>
      </tp>
      <tp>
        <v>40472.270833333336</v>
        <stp/>
        <stp>*H</stp>
        <stp>GE</stp>
        <stp>BarTime</stp>
        <stp>I120 [13:30-14:30]</stp>
        <stp/>
        <stp>103</stp>
        <tr r="B106" s="1"/>
      </tp>
      <tp>
        <v>40471.270833333336</v>
        <stp/>
        <stp>*H</stp>
        <stp>GE</stp>
        <stp>BarTime</stp>
        <stp>I120 [13:30-14:30]</stp>
        <stp/>
        <stp>104</stp>
        <tr r="B107" s="1"/>
      </tp>
      <tp>
        <v>40470.270833333336</v>
        <stp/>
        <stp>*H</stp>
        <stp>GE</stp>
        <stp>BarTime</stp>
        <stp>I120 [13:30-14:30]</stp>
        <stp/>
        <stp>105</stp>
        <tr r="B108" s="1"/>
      </tp>
      <tp>
        <v>40469.270833333336</v>
        <stp/>
        <stp>*H</stp>
        <stp>GE</stp>
        <stp>BarTime</stp>
        <stp>I120 [13:30-14:30]</stp>
        <stp/>
        <stp>106</stp>
        <tr r="B109" s="1"/>
      </tp>
      <tp>
        <v>40466.270833333336</v>
        <stp/>
        <stp>*H</stp>
        <stp>GE</stp>
        <stp>BarTime</stp>
        <stp>I120 [13:30-14:30]</stp>
        <stp/>
        <stp>107</stp>
        <tr r="B110" s="1"/>
      </tp>
      <tp>
        <v>40465.270833333336</v>
        <stp/>
        <stp>*H</stp>
        <stp>GE</stp>
        <stp>BarTime</stp>
        <stp>I120 [13:30-14:30]</stp>
        <stp/>
        <stp>108</stp>
        <tr r="B111" s="1"/>
      </tp>
      <tp>
        <v>40464.270833333336</v>
        <stp/>
        <stp>*H</stp>
        <stp>GE</stp>
        <stp>BarTime</stp>
        <stp>I120 [13:30-14:30]</stp>
        <stp/>
        <stp>109</stp>
        <tr r="B112" s="1"/>
      </tp>
      <tp>
        <v>17.21</v>
        <stp/>
        <stp>*H</stp>
        <stp>GE</stp>
        <stp>High</stp>
        <stp>I120 [13:30-14:30]</stp>
        <stp/>
        <stp>110</stp>
        <tr r="E113" s="1"/>
      </tp>
      <tp>
        <v>17.39</v>
        <stp/>
        <stp>*H</stp>
        <stp>GE</stp>
        <stp>High</stp>
        <stp>I120 [13:30-14:30]</stp>
        <stp/>
        <stp>108</stp>
        <tr r="E111" s="1"/>
      </tp>
      <tp>
        <v>17.34</v>
        <stp/>
        <stp>*H</stp>
        <stp>GE</stp>
        <stp>High</stp>
        <stp>I120 [13:30-14:30]</stp>
        <stp/>
        <stp>109</stp>
        <tr r="E112" s="1"/>
      </tp>
      <tp>
        <v>16.2</v>
        <stp/>
        <stp>*H</stp>
        <stp>GE</stp>
        <stp>High</stp>
        <stp>I120 [13:30-14:30]</stp>
        <stp/>
        <stp>104</stp>
        <tr r="E107" s="1"/>
      </tp>
      <tp>
        <v>16.25</v>
        <stp/>
        <stp>*H</stp>
        <stp>GE</stp>
        <stp>High</stp>
        <stp>I120 [13:30-14:30]</stp>
        <stp/>
        <stp>105</stp>
        <tr r="E108" s="1"/>
      </tp>
      <tp>
        <v>16.34</v>
        <stp/>
        <stp>*H</stp>
        <stp>GE</stp>
        <stp>High</stp>
        <stp>I120 [13:30-14:30]</stp>
        <stp/>
        <stp>106</stp>
        <tr r="E109" s="1"/>
      </tp>
      <tp>
        <v>16.79</v>
        <stp/>
        <stp>*H</stp>
        <stp>GE</stp>
        <stp>High</stp>
        <stp>I120 [13:30-14:30]</stp>
        <stp/>
        <stp>107</stp>
        <tr r="E110" s="1"/>
      </tp>
      <tp>
        <v>16.32</v>
        <stp/>
        <stp>*H</stp>
        <stp>GE</stp>
        <stp>High</stp>
        <stp>I120 [13:30-14:30]</stp>
        <stp/>
        <stp>100</stp>
        <tr r="E103" s="1"/>
      </tp>
      <tp>
        <v>16.32</v>
        <stp/>
        <stp>*H</stp>
        <stp>GE</stp>
        <stp>High</stp>
        <stp>I120 [13:30-14:30]</stp>
        <stp/>
        <stp>101</stp>
        <tr r="E104" s="1"/>
      </tp>
      <tp>
        <v>16.18</v>
        <stp/>
        <stp>*H</stp>
        <stp>GE</stp>
        <stp>High</stp>
        <stp>I120 [13:30-14:30]</stp>
        <stp/>
        <stp>102</stp>
        <tr r="E105" s="1"/>
      </tp>
      <tp>
        <v>16.27</v>
        <stp/>
        <stp>*H</stp>
        <stp>GE</stp>
        <stp>High</stp>
        <stp>I120 [13:30-14:30]</stp>
        <stp/>
        <stp>103</stp>
        <tr r="E106" s="1"/>
      </tp>
      <tp>
        <v>16.100000000000001</v>
        <stp/>
        <stp>*H</stp>
        <stp>GE</stp>
        <stp>Low</stp>
        <stp>I120 [13:30-14:30]</stp>
        <stp/>
        <stp>98</stp>
        <tr r="F101" s="1"/>
      </tp>
      <tp>
        <v>16.03</v>
        <stp/>
        <stp>*H</stp>
        <stp>GE</stp>
        <stp>Low</stp>
        <stp>I120 [13:30-14:30]</stp>
        <stp/>
        <stp>99</stp>
        <tr r="F102" s="1"/>
      </tp>
      <tp>
        <v>16.79</v>
        <stp/>
        <stp>*H</stp>
        <stp>GE</stp>
        <stp>Low</stp>
        <stp>I120 [13:30-14:30]</stp>
        <stp/>
        <stp>90</stp>
        <tr r="F93" s="1"/>
      </tp>
      <tp>
        <v>16.600000000000001</v>
        <stp/>
        <stp>*H</stp>
        <stp>GE</stp>
        <stp>Low</stp>
        <stp>I120 [13:30-14:30]</stp>
        <stp/>
        <stp>91</stp>
        <tr r="F94" s="1"/>
      </tp>
      <tp>
        <v>16.510000000000002</v>
        <stp/>
        <stp>*H</stp>
        <stp>GE</stp>
        <stp>Low</stp>
        <stp>I120 [13:30-14:30]</stp>
        <stp/>
        <stp>92</stp>
        <tr r="F95" s="1"/>
      </tp>
      <tp>
        <v>16.18</v>
        <stp/>
        <stp>*H</stp>
        <stp>GE</stp>
        <stp>Low</stp>
        <stp>I120 [13:30-14:30]</stp>
        <stp/>
        <stp>93</stp>
        <tr r="F96" s="1"/>
      </tp>
      <tp>
        <v>15.96</v>
        <stp/>
        <stp>*H</stp>
        <stp>GE</stp>
        <stp>Low</stp>
        <stp>I120 [13:30-14:30]</stp>
        <stp/>
        <stp>94</stp>
        <tr r="F97" s="1"/>
      </tp>
      <tp>
        <v>15.92</v>
        <stp/>
        <stp>*H</stp>
        <stp>GE</stp>
        <stp>Low</stp>
        <stp>I120 [13:30-14:30]</stp>
        <stp/>
        <stp>95</stp>
        <tr r="F98" s="1"/>
      </tp>
      <tp>
        <v>16.05</v>
        <stp/>
        <stp>*H</stp>
        <stp>GE</stp>
        <stp>Low</stp>
        <stp>I120 [13:30-14:30]</stp>
        <stp/>
        <stp>96</stp>
        <tr r="F99" s="1"/>
      </tp>
      <tp>
        <v>16.02</v>
        <stp/>
        <stp>*H</stp>
        <stp>GE</stp>
        <stp>Low</stp>
        <stp>I120 [13:30-14:30]</stp>
        <stp/>
        <stp>97</stp>
        <tr r="F100" s="1"/>
      </tp>
      <tp>
        <v>16.39</v>
        <stp/>
        <stp>*H</stp>
        <stp>GE</stp>
        <stp>Low</stp>
        <stp>I120 [13:30-14:30]</stp>
        <stp/>
        <stp>88</stp>
        <tr r="F91" s="1"/>
      </tp>
      <tp>
        <v>16.61</v>
        <stp/>
        <stp>*H</stp>
        <stp>GE</stp>
        <stp>Low</stp>
        <stp>I120 [13:30-14:30]</stp>
        <stp/>
        <stp>89</stp>
        <tr r="F92" s="1"/>
      </tp>
      <tp>
        <v>15.72</v>
        <stp/>
        <stp>*H</stp>
        <stp>GE</stp>
        <stp>Low</stp>
        <stp>I120 [13:30-14:30]</stp>
        <stp/>
        <stp>80</stp>
        <tr r="F83" s="1"/>
      </tp>
      <tp>
        <v>16.07</v>
        <stp/>
        <stp>*H</stp>
        <stp>GE</stp>
        <stp>Low</stp>
        <stp>I120 [13:30-14:30]</stp>
        <stp/>
        <stp>81</stp>
        <tr r="F84" s="1"/>
      </tp>
      <tp>
        <v>15.99</v>
        <stp/>
        <stp>*H</stp>
        <stp>GE</stp>
        <stp>Low</stp>
        <stp>I120 [13:30-14:30]</stp>
        <stp/>
        <stp>82</stp>
        <tr r="F85" s="1"/>
      </tp>
      <tp>
        <v>15.98</v>
        <stp/>
        <stp>*H</stp>
        <stp>GE</stp>
        <stp>Low</stp>
        <stp>I120 [13:30-14:30]</stp>
        <stp/>
        <stp>83</stp>
        <tr r="F86" s="1"/>
      </tp>
      <tp>
        <v>15.86</v>
        <stp/>
        <stp>*H</stp>
        <stp>GE</stp>
        <stp>Low</stp>
        <stp>I120 [13:30-14:30]</stp>
        <stp/>
        <stp>84</stp>
        <tr r="F87" s="1"/>
      </tp>
      <tp>
        <v>16.11</v>
        <stp/>
        <stp>*H</stp>
        <stp>GE</stp>
        <stp>Low</stp>
        <stp>I120 [13:30-14:30]</stp>
        <stp/>
        <stp>85</stp>
        <tr r="F88" s="1"/>
      </tp>
      <tp>
        <v>16.22</v>
        <stp/>
        <stp>*H</stp>
        <stp>GE</stp>
        <stp>Low</stp>
        <stp>I120 [13:30-14:30]</stp>
        <stp/>
        <stp>86</stp>
        <tr r="F89" s="1"/>
      </tp>
      <tp>
        <v>16.190000000000001</v>
        <stp/>
        <stp>*H</stp>
        <stp>GE</stp>
        <stp>Low</stp>
        <stp>I120 [13:30-14:30]</stp>
        <stp/>
        <stp>87</stp>
        <tr r="F90" s="1"/>
      </tp>
      <tp>
        <v>15.76</v>
        <stp/>
        <stp>*H</stp>
        <stp>GE</stp>
        <stp>Low</stp>
        <stp>I120 [13:30-14:30]</stp>
        <stp/>
        <stp>78</stp>
        <tr r="F81" s="1"/>
      </tp>
      <tp>
        <v>15.78</v>
        <stp/>
        <stp>*H</stp>
        <stp>GE</stp>
        <stp>Low</stp>
        <stp>I120 [13:30-14:30]</stp>
        <stp/>
        <stp>79</stp>
        <tr r="F82" s="1"/>
      </tp>
      <tp>
        <v>16.990000000000002</v>
        <stp/>
        <stp>*H</stp>
        <stp>GE</stp>
        <stp>Low</stp>
        <stp>I120 [13:30-14:30]</stp>
        <stp/>
        <stp>70</stp>
        <tr r="F73" s="1"/>
      </tp>
      <tp>
        <v>16.88</v>
        <stp/>
        <stp>*H</stp>
        <stp>GE</stp>
        <stp>Low</stp>
        <stp>I120 [13:30-14:30]</stp>
        <stp/>
        <stp>71</stp>
        <tr r="F74" s="1"/>
      </tp>
      <tp>
        <v>16.670000000000002</v>
        <stp/>
        <stp>*H</stp>
        <stp>GE</stp>
        <stp>Low</stp>
        <stp>I120 [13:30-14:30]</stp>
        <stp/>
        <stp>72</stp>
        <tr r="F75" s="1"/>
      </tp>
      <tp>
        <v>16.36</v>
        <stp/>
        <stp>*H</stp>
        <stp>GE</stp>
        <stp>Low</stp>
        <stp>I120 [13:30-14:30]</stp>
        <stp/>
        <stp>73</stp>
        <tr r="F76" s="1"/>
      </tp>
      <tp>
        <v>16.27</v>
        <stp/>
        <stp>*H</stp>
        <stp>GE</stp>
        <stp>Low</stp>
        <stp>I120 [13:30-14:30]</stp>
        <stp/>
        <stp>74</stp>
        <tr r="F77" s="1"/>
      </tp>
      <tp>
        <v>16.03</v>
        <stp/>
        <stp>*H</stp>
        <stp>GE</stp>
        <stp>Low</stp>
        <stp>I120 [13:30-14:30]</stp>
        <stp/>
        <stp>75</stp>
        <tr r="F78" s="1"/>
      </tp>
      <tp>
        <v>15.72</v>
        <stp/>
        <stp>*H</stp>
        <stp>GE</stp>
        <stp>Low</stp>
        <stp>I120 [13:30-14:30]</stp>
        <stp/>
        <stp>76</stp>
        <tr r="F79" s="1"/>
      </tp>
      <tp>
        <v>15.72</v>
        <stp/>
        <stp>*H</stp>
        <stp>GE</stp>
        <stp>Low</stp>
        <stp>I120 [13:30-14:30]</stp>
        <stp/>
        <stp>77</stp>
        <tr r="F80" s="1"/>
      </tp>
      <tp>
        <v>17.18</v>
        <stp/>
        <stp>*H</stp>
        <stp>GE</stp>
        <stp>Low</stp>
        <stp>I120 [13:30-14:30]</stp>
        <stp/>
        <stp>68</stp>
        <tr r="F71" s="1"/>
      </tp>
      <tp>
        <v>17.04</v>
        <stp/>
        <stp>*H</stp>
        <stp>GE</stp>
        <stp>Low</stp>
        <stp>I120 [13:30-14:30]</stp>
        <stp/>
        <stp>69</stp>
        <tr r="F72" s="1"/>
      </tp>
      <tp>
        <v>17.8</v>
        <stp/>
        <stp>*H</stp>
        <stp>GE</stp>
        <stp>Low</stp>
        <stp>I120 [13:30-14:30]</stp>
        <stp/>
        <stp>60</stp>
        <tr r="F63" s="1"/>
      </tp>
      <tp>
        <v>17.740000000000002</v>
        <stp/>
        <stp>*H</stp>
        <stp>GE</stp>
        <stp>Low</stp>
        <stp>I120 [13:30-14:30]</stp>
        <stp/>
        <stp>61</stp>
        <tr r="F64" s="1"/>
      </tp>
      <tp>
        <v>17.740000000000002</v>
        <stp/>
        <stp>*H</stp>
        <stp>GE</stp>
        <stp>Low</stp>
        <stp>I120 [13:30-14:30]</stp>
        <stp/>
        <stp>62</stp>
        <tr r="F65" s="1"/>
      </tp>
      <tp>
        <v>17.73</v>
        <stp/>
        <stp>*H</stp>
        <stp>GE</stp>
        <stp>Low</stp>
        <stp>I120 [13:30-14:30]</stp>
        <stp/>
        <stp>63</stp>
        <tr r="F66" s="1"/>
      </tp>
      <tp>
        <v>17.46</v>
        <stp/>
        <stp>*H</stp>
        <stp>GE</stp>
        <stp>Low</stp>
        <stp>I120 [13:30-14:30]</stp>
        <stp/>
        <stp>64</stp>
        <tr r="F67" s="1"/>
      </tp>
      <tp>
        <v>17.59</v>
        <stp/>
        <stp>*H</stp>
        <stp>GE</stp>
        <stp>Low</stp>
        <stp>I120 [13:30-14:30]</stp>
        <stp/>
        <stp>65</stp>
        <tr r="F68" s="1"/>
      </tp>
      <tp>
        <v>17.59</v>
        <stp/>
        <stp>*H</stp>
        <stp>GE</stp>
        <stp>Low</stp>
        <stp>I120 [13:30-14:30]</stp>
        <stp/>
        <stp>66</stp>
        <tr r="F69" s="1"/>
      </tp>
      <tp>
        <v>17.8</v>
        <stp/>
        <stp>*H</stp>
        <stp>GE</stp>
        <stp>Low</stp>
        <stp>I120 [13:30-14:30]</stp>
        <stp/>
        <stp>67</stp>
        <tr r="F70" s="1"/>
      </tp>
      <tp>
        <v>17.91</v>
        <stp/>
        <stp>*H</stp>
        <stp>GE</stp>
        <stp>Low</stp>
        <stp>I120 [13:30-14:30]</stp>
        <stp/>
        <stp>58</stp>
        <tr r="F61" s="1"/>
      </tp>
      <tp>
        <v>17.96</v>
        <stp/>
        <stp>*H</stp>
        <stp>GE</stp>
        <stp>Low</stp>
        <stp>I120 [13:30-14:30]</stp>
        <stp/>
        <stp>59</stp>
        <tr r="F62" s="1"/>
      </tp>
      <tp>
        <v>18.64</v>
        <stp/>
        <stp>*H</stp>
        <stp>GE</stp>
        <stp>Low</stp>
        <stp>I120 [13:30-14:30]</stp>
        <stp/>
        <stp>50</stp>
        <tr r="F53" s="1"/>
      </tp>
      <tp>
        <v>18.490000000000002</v>
        <stp/>
        <stp>*H</stp>
        <stp>GE</stp>
        <stp>Low</stp>
        <stp>I120 [13:30-14:30]</stp>
        <stp/>
        <stp>51</stp>
        <tr r="F54" s="1"/>
      </tp>
      <tp>
        <v>18.309999999999999</v>
        <stp/>
        <stp>*H</stp>
        <stp>GE</stp>
        <stp>Low</stp>
        <stp>I120 [13:30-14:30]</stp>
        <stp/>
        <stp>52</stp>
        <tr r="F55" s="1"/>
      </tp>
      <tp>
        <v>18.45</v>
        <stp/>
        <stp>*H</stp>
        <stp>GE</stp>
        <stp>Low</stp>
        <stp>I120 [13:30-14:30]</stp>
        <stp/>
        <stp>53</stp>
        <tr r="F56" s="1"/>
      </tp>
      <tp>
        <v>18.13</v>
        <stp/>
        <stp>*H</stp>
        <stp>GE</stp>
        <stp>Low</stp>
        <stp>I120 [13:30-14:30]</stp>
        <stp/>
        <stp>54</stp>
        <tr r="F57" s="1"/>
      </tp>
      <tp>
        <v>18.22</v>
        <stp/>
        <stp>*H</stp>
        <stp>GE</stp>
        <stp>Low</stp>
        <stp>I120 [13:30-14:30]</stp>
        <stp/>
        <stp>55</stp>
        <tr r="F58" s="1"/>
      </tp>
      <tp>
        <v>18.3</v>
        <stp/>
        <stp>*H</stp>
        <stp>GE</stp>
        <stp>Low</stp>
        <stp>I120 [13:30-14:30]</stp>
        <stp/>
        <stp>56</stp>
        <tr r="F59" s="1"/>
      </tp>
      <tp>
        <v>18.2</v>
        <stp/>
        <stp>*H</stp>
        <stp>GE</stp>
        <stp>Low</stp>
        <stp>I120 [13:30-14:30]</stp>
        <stp/>
        <stp>57</stp>
        <tr r="F60" s="1"/>
      </tp>
      <tp>
        <v>18.580000000000002</v>
        <stp/>
        <stp>*H</stp>
        <stp>GE</stp>
        <stp>Low</stp>
        <stp>I120 [13:30-14:30]</stp>
        <stp/>
        <stp>48</stp>
        <tr r="F51" s="1"/>
      </tp>
      <tp>
        <v>18.46</v>
        <stp/>
        <stp>*H</stp>
        <stp>GE</stp>
        <stp>Low</stp>
        <stp>I120 [13:30-14:30]</stp>
        <stp/>
        <stp>49</stp>
        <tr r="F52" s="1"/>
      </tp>
      <tp>
        <v>19</v>
        <stp/>
        <stp>*H</stp>
        <stp>GE</stp>
        <stp>Low</stp>
        <stp>I120 [13:30-14:30]</stp>
        <stp/>
        <stp>40</stp>
        <tr r="F43" s="1"/>
      </tp>
      <tp>
        <v>18.330000000000002</v>
        <stp/>
        <stp>*H</stp>
        <stp>GE</stp>
        <stp>Low</stp>
        <stp>I120 [13:30-14:30]</stp>
        <stp/>
        <stp>41</stp>
        <tr r="F44" s="1"/>
      </tp>
      <tp>
        <v>18.580000000000002</v>
        <stp/>
        <stp>*H</stp>
        <stp>GE</stp>
        <stp>Low</stp>
        <stp>I120 [13:30-14:30]</stp>
        <stp/>
        <stp>42</stp>
        <tr r="F45" s="1"/>
      </tp>
      <tp>
        <v>18.920000000000002</v>
        <stp/>
        <stp>*H</stp>
        <stp>GE</stp>
        <stp>Low</stp>
        <stp>I120 [13:30-14:30]</stp>
        <stp/>
        <stp>43</stp>
        <tr r="F46" s="1"/>
      </tp>
      <tp>
        <v>18.510000000000002</v>
        <stp/>
        <stp>*H</stp>
        <stp>GE</stp>
        <stp>Low</stp>
        <stp>I120 [13:30-14:30]</stp>
        <stp/>
        <stp>44</stp>
        <tr r="F47" s="1"/>
      </tp>
      <tp>
        <v>18.66</v>
        <stp/>
        <stp>*H</stp>
        <stp>GE</stp>
        <stp>Low</stp>
        <stp>I120 [13:30-14:30]</stp>
        <stp/>
        <stp>45</stp>
        <tr r="F48" s="1"/>
      </tp>
      <tp>
        <v>18.46</v>
        <stp/>
        <stp>*H</stp>
        <stp>GE</stp>
        <stp>Low</stp>
        <stp>I120 [13:30-14:30]</stp>
        <stp/>
        <stp>46</stp>
        <tr r="F49" s="1"/>
      </tp>
      <tp>
        <v>18.59</v>
        <stp/>
        <stp>*H</stp>
        <stp>GE</stp>
        <stp>Low</stp>
        <stp>I120 [13:30-14:30]</stp>
        <stp/>
        <stp>47</stp>
        <tr r="F50" s="1"/>
      </tp>
      <tp>
        <v>19.93</v>
        <stp/>
        <stp>*H</stp>
        <stp>GE</stp>
        <stp>Low</stp>
        <stp>I120 [13:30-14:30]</stp>
        <stp/>
        <stp>38</stp>
        <tr r="F41" s="1"/>
      </tp>
      <tp>
        <v>19.809999999999999</v>
        <stp/>
        <stp>*H</stp>
        <stp>GE</stp>
        <stp>Low</stp>
        <stp>I120 [13:30-14:30]</stp>
        <stp/>
        <stp>39</stp>
        <tr r="F42" s="1"/>
      </tp>
      <tp>
        <v>20.650000000000002</v>
        <stp/>
        <stp>*H</stp>
        <stp>GE</stp>
        <stp>Low</stp>
        <stp>I120 [13:30-14:30]</stp>
        <stp/>
        <stp>30</stp>
        <tr r="F33" s="1"/>
      </tp>
      <tp>
        <v>20.650000000000002</v>
        <stp/>
        <stp>*H</stp>
        <stp>GE</stp>
        <stp>Low</stp>
        <stp>I120 [13:30-14:30]</stp>
        <stp/>
        <stp>31</stp>
        <tr r="F34" s="1"/>
      </tp>
      <tp>
        <v>20.69</v>
        <stp/>
        <stp>*H</stp>
        <stp>GE</stp>
        <stp>Low</stp>
        <stp>I120 [13:30-14:30]</stp>
        <stp/>
        <stp>32</stp>
        <tr r="F35" s="1"/>
      </tp>
      <tp>
        <v>20.240000000000002</v>
        <stp/>
        <stp>*H</stp>
        <stp>GE</stp>
        <stp>Low</stp>
        <stp>I120 [13:30-14:30]</stp>
        <stp/>
        <stp>33</stp>
        <tr r="F36" s="1"/>
      </tp>
      <tp>
        <v>20.09</v>
        <stp/>
        <stp>*H</stp>
        <stp>GE</stp>
        <stp>Low</stp>
        <stp>I120 [13:30-14:30]</stp>
        <stp/>
        <stp>34</stp>
        <tr r="F37" s="1"/>
      </tp>
      <tp>
        <v>20.36</v>
        <stp/>
        <stp>*H</stp>
        <stp>GE</stp>
        <stp>Low</stp>
        <stp>I120 [13:30-14:30]</stp>
        <stp/>
        <stp>35</stp>
        <tr r="F38" s="1"/>
      </tp>
      <tp>
        <v>19.899999999999999</v>
        <stp/>
        <stp>*H</stp>
        <stp>GE</stp>
        <stp>Low</stp>
        <stp>I120 [13:30-14:30]</stp>
        <stp/>
        <stp>36</stp>
        <tr r="F39" s="1"/>
      </tp>
      <tp>
        <v>20.11</v>
        <stp/>
        <stp>*H</stp>
        <stp>GE</stp>
        <stp>Low</stp>
        <stp>I120 [13:30-14:30]</stp>
        <stp/>
        <stp>37</stp>
        <tr r="F40" s="1"/>
      </tp>
      <tp>
        <v>20.87</v>
        <stp/>
        <stp>*H</stp>
        <stp>GE</stp>
        <stp>Low</stp>
        <stp>I120 [13:30-14:30]</stp>
        <stp/>
        <stp>28</stp>
        <tr r="F31" s="1"/>
      </tp>
      <tp>
        <v>20.67</v>
        <stp/>
        <stp>*H</stp>
        <stp>GE</stp>
        <stp>Low</stp>
        <stp>I120 [13:30-14:30]</stp>
        <stp/>
        <stp>29</stp>
        <tr r="F32" s="1"/>
      </tp>
      <tp>
        <v>21.47</v>
        <stp/>
        <stp>*H</stp>
        <stp>GE</stp>
        <stp>Low</stp>
        <stp>I120 [13:30-14:30]</stp>
        <stp/>
        <stp>20</stp>
        <tr r="F23" s="1"/>
      </tp>
      <tp>
        <v>21.26</v>
        <stp/>
        <stp>*H</stp>
        <stp>GE</stp>
        <stp>Low</stp>
        <stp>I120 [13:30-14:30]</stp>
        <stp/>
        <stp>21</stp>
        <tr r="F24" s="1"/>
      </tp>
      <tp>
        <v>21.41</v>
        <stp/>
        <stp>*H</stp>
        <stp>GE</stp>
        <stp>Low</stp>
        <stp>I120 [13:30-14:30]</stp>
        <stp/>
        <stp>22</stp>
        <tr r="F25" s="1"/>
      </tp>
      <tp>
        <v>21.43</v>
        <stp/>
        <stp>*H</stp>
        <stp>GE</stp>
        <stp>Low</stp>
        <stp>I120 [13:30-14:30]</stp>
        <stp/>
        <stp>23</stp>
        <tr r="F26" s="1"/>
      </tp>
      <tp>
        <v>21.400000000000002</v>
        <stp/>
        <stp>*H</stp>
        <stp>GE</stp>
        <stp>Low</stp>
        <stp>I120 [13:30-14:30]</stp>
        <stp/>
        <stp>24</stp>
        <tr r="F27" s="1"/>
      </tp>
      <tp>
        <v>21.03</v>
        <stp/>
        <stp>*H</stp>
        <stp>GE</stp>
        <stp>Low</stp>
        <stp>I120 [13:30-14:30]</stp>
        <stp/>
        <stp>25</stp>
        <tr r="F28" s="1"/>
      </tp>
      <tp>
        <v>21.12</v>
        <stp/>
        <stp>*H</stp>
        <stp>GE</stp>
        <stp>Low</stp>
        <stp>I120 [13:30-14:30]</stp>
        <stp/>
        <stp>26</stp>
        <tr r="F29" s="1"/>
      </tp>
      <tp>
        <v>21.22</v>
        <stp/>
        <stp>*H</stp>
        <stp>GE</stp>
        <stp>Low</stp>
        <stp>I120 [13:30-14:30]</stp>
        <stp/>
        <stp>27</stp>
        <tr r="F30" s="1"/>
      </tp>
      <tp>
        <v>20.470000000000002</v>
        <stp/>
        <stp>*H</stp>
        <stp>GE</stp>
        <stp>Low</stp>
        <stp>I120 [13:30-14:30]</stp>
        <stp/>
        <stp>18</stp>
        <tr r="F21" s="1"/>
      </tp>
      <tp>
        <v>20.8</v>
        <stp/>
        <stp>*H</stp>
        <stp>GE</stp>
        <stp>Low</stp>
        <stp>I120 [13:30-14:30]</stp>
        <stp/>
        <stp>19</stp>
        <tr r="F22" s="1"/>
      </tp>
      <tp>
        <v>20.330000000000002</v>
        <stp/>
        <stp>*H</stp>
        <stp>GE</stp>
        <stp>Low</stp>
        <stp>I120 [13:30-14:30]</stp>
        <stp/>
        <stp>10</stp>
        <tr r="F13" s="1"/>
      </tp>
      <tp>
        <v>20.78</v>
        <stp/>
        <stp>*H</stp>
        <stp>GE</stp>
        <stp>Low</stp>
        <stp>I120 [13:30-14:30]</stp>
        <stp/>
        <stp>11</stp>
        <tr r="F14" s="1"/>
      </tp>
      <tp>
        <v>20.59</v>
        <stp/>
        <stp>*H</stp>
        <stp>GE</stp>
        <stp>Low</stp>
        <stp>I120 [13:30-14:30]</stp>
        <stp/>
        <stp>12</stp>
        <tr r="F15" s="1"/>
      </tp>
      <tp>
        <v>20.16</v>
        <stp/>
        <stp>*H</stp>
        <stp>GE</stp>
        <stp>Low</stp>
        <stp>I120 [13:30-14:30]</stp>
        <stp/>
        <stp>13</stp>
        <tr r="F16" s="1"/>
      </tp>
      <tp>
        <v>21</v>
        <stp/>
        <stp>*H</stp>
        <stp>GE</stp>
        <stp>Low</stp>
        <stp>I120 [13:30-14:30]</stp>
        <stp/>
        <stp>14</stp>
        <tr r="F17" s="1"/>
      </tp>
      <tp>
        <v>20.86</v>
        <stp/>
        <stp>*H</stp>
        <stp>GE</stp>
        <stp>Low</stp>
        <stp>I120 [13:30-14:30]</stp>
        <stp/>
        <stp>15</stp>
        <tr r="F18" s="1"/>
      </tp>
      <tp>
        <v>20.61</v>
        <stp/>
        <stp>*H</stp>
        <stp>GE</stp>
        <stp>Low</stp>
        <stp>I120 [13:30-14:30]</stp>
        <stp/>
        <stp>16</stp>
        <tr r="F19" s="1"/>
      </tp>
      <tp>
        <v>20.059999999999999</v>
        <stp/>
        <stp>*H</stp>
        <stp>GE</stp>
        <stp>Low</stp>
        <stp>I120 [13:30-14:30]</stp>
        <stp/>
        <stp>17</stp>
        <tr r="F20" s="1"/>
      </tp>
      <tp>
        <v>16.03</v>
        <stp/>
        <stp>*H</stp>
        <stp>GE</stp>
        <stp>Low</stp>
        <stp>I120 [13:30-14:30]</stp>
        <stp/>
        <stp>100</stp>
        <tr r="F103" s="1"/>
      </tp>
      <tp>
        <v>16.21</v>
        <stp/>
        <stp>*H</stp>
        <stp>GE</stp>
        <stp>Low</stp>
        <stp>I120 [13:30-14:30]</stp>
        <stp/>
        <stp>101</stp>
        <tr r="F104" s="1"/>
      </tp>
      <tp>
        <v>16.05</v>
        <stp/>
        <stp>*H</stp>
        <stp>GE</stp>
        <stp>Low</stp>
        <stp>I120 [13:30-14:30]</stp>
        <stp/>
        <stp>102</stp>
        <tr r="F105" s="1"/>
      </tp>
      <tp>
        <v>16.059999999999999</v>
        <stp/>
        <stp>*H</stp>
        <stp>GE</stp>
        <stp>Low</stp>
        <stp>I120 [13:30-14:30]</stp>
        <stp/>
        <stp>103</stp>
        <tr r="F106" s="1"/>
      </tp>
      <tp>
        <v>15.88</v>
        <stp/>
        <stp>*H</stp>
        <stp>GE</stp>
        <stp>Low</stp>
        <stp>I120 [13:30-14:30]</stp>
        <stp/>
        <stp>104</stp>
        <tr r="F107" s="1"/>
      </tp>
      <tp>
        <v>16.059999999999999</v>
        <stp/>
        <stp>*H</stp>
        <stp>GE</stp>
        <stp>Low</stp>
        <stp>I120 [13:30-14:30]</stp>
        <stp/>
        <stp>105</stp>
        <tr r="F108" s="1"/>
      </tp>
      <tp>
        <v>16.16</v>
        <stp/>
        <stp>*H</stp>
        <stp>GE</stp>
        <stp>Low</stp>
        <stp>I120 [13:30-14:30]</stp>
        <stp/>
        <stp>106</stp>
        <tr r="F109" s="1"/>
      </tp>
      <tp>
        <v>16.309999999999999</v>
        <stp/>
        <stp>*H</stp>
        <stp>GE</stp>
        <stp>Low</stp>
        <stp>I120 [13:30-14:30]</stp>
        <stp/>
        <stp>107</stp>
        <tr r="F110" s="1"/>
      </tp>
      <tp>
        <v>17.149999999999999</v>
        <stp/>
        <stp>*H</stp>
        <stp>GE</stp>
        <stp>Low</stp>
        <stp>I120 [13:30-14:30]</stp>
        <stp/>
        <stp>108</stp>
        <tr r="F111" s="1"/>
      </tp>
      <tp>
        <v>17.18</v>
        <stp/>
        <stp>*H</stp>
        <stp>GE</stp>
        <stp>Low</stp>
        <stp>I120 [13:30-14:30]</stp>
        <stp/>
        <stp>109</stp>
        <tr r="F112" s="1"/>
      </tp>
      <tp>
        <v>16.940000000000001</v>
        <stp/>
        <stp>*H</stp>
        <stp>GE</stp>
        <stp>Low</stp>
        <stp>I120 [13:30-14:30]</stp>
        <stp/>
        <stp>110</stp>
        <tr r="F113" s="1"/>
      </tp>
      <tp>
        <v>20.38</v>
        <stp/>
        <stp>*H</stp>
        <stp>GE</stp>
        <stp>Low</stp>
        <stp>I120 [13:30-14:30]</stp>
        <stp/>
        <stp>9</stp>
        <tr r="F12" s="1"/>
      </tp>
      <tp>
        <v>20.540000000000003</v>
        <stp/>
        <stp>*H</stp>
        <stp>GE</stp>
        <stp>Low</stp>
        <stp>I120 [13:30-14:30]</stp>
        <stp/>
        <stp>8</stp>
        <tr r="F11" s="1"/>
      </tp>
      <tp>
        <v>20.2</v>
        <stp/>
        <stp>*H</stp>
        <stp>GE</stp>
        <stp>Low</stp>
        <stp>I120 [13:30-14:30]</stp>
        <stp/>
        <stp>7</stp>
        <tr r="F10" s="1"/>
      </tp>
      <tp>
        <v>19.940000000000001</v>
        <stp/>
        <stp>*H</stp>
        <stp>GE</stp>
        <stp>Low</stp>
        <stp>I120 [13:30-14:30]</stp>
        <stp/>
        <stp>6</stp>
        <tr r="F9" s="1"/>
      </tp>
      <tp>
        <v>19.809999999999999</v>
        <stp/>
        <stp>*H</stp>
        <stp>GE</stp>
        <stp>Low</stp>
        <stp>I120 [13:30-14:30]</stp>
        <stp/>
        <stp>5</stp>
        <tr r="F8" s="1"/>
      </tp>
      <tp>
        <v>18.600000000000001</v>
        <stp/>
        <stp>*H</stp>
        <stp>GE</stp>
        <stp>Low</stp>
        <stp>I120 [13:30-14:30]</stp>
        <stp/>
        <stp>4</stp>
        <tr r="F7" s="1"/>
      </tp>
      <tp>
        <v>19.22</v>
        <stp/>
        <stp>*H</stp>
        <stp>GE</stp>
        <stp>Low</stp>
        <stp>I120 [13:30-14:30]</stp>
        <stp/>
        <stp>3</stp>
        <tr r="F6" s="1"/>
      </tp>
      <tp>
        <v>19.240000000000002</v>
        <stp/>
        <stp>*H</stp>
        <stp>GE</stp>
        <stp>Low</stp>
        <stp>I120 [13:30-14:30]</stp>
        <stp/>
        <stp>2</stp>
        <tr r="F5" s="1"/>
      </tp>
      <tp>
        <v>19.53</v>
        <stp/>
        <stp>*H</stp>
        <stp>GE</stp>
        <stp>Low</stp>
        <stp>I120 [13:30-14:30]</stp>
        <stp/>
        <stp>1</stp>
        <tr r="F4" s="1"/>
      </tp>
      <tp>
        <v>19.559999999999999</v>
        <stp/>
        <stp>*H</stp>
        <stp>GE</stp>
        <stp>Low</stp>
        <stp>I120 [13:30-14:30]</stp>
        <stp/>
        <stp>0</stp>
        <tr r="F3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</xdr:row>
      <xdr:rowOff>152400</xdr:rowOff>
    </xdr:from>
    <xdr:to>
      <xdr:col>10</xdr:col>
      <xdr:colOff>47625</xdr:colOff>
      <xdr:row>8</xdr:row>
      <xdr:rowOff>47625</xdr:rowOff>
    </xdr:to>
    <xdr:sp macro="" textlink="">
      <xdr:nvSpPr>
        <xdr:cNvPr id="2" name="TextBox 1"/>
        <xdr:cNvSpPr txBox="1"/>
      </xdr:nvSpPr>
      <xdr:spPr>
        <a:xfrm>
          <a:off x="4238625" y="314325"/>
          <a:ext cx="1905000" cy="1028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CA" sz="1100"/>
            <a:t>This</a:t>
          </a:r>
          <a:r>
            <a:rPr lang="en-CA" sz="1100" baseline="0"/>
            <a:t> data is correct. I have verified against the charts and other data.</a:t>
          </a:r>
          <a:endParaRPr lang="en-CA" sz="1100"/>
        </a:p>
      </xdr:txBody>
    </xdr:sp>
    <xdr:clientData/>
  </xdr:twoCellAnchor>
  <xdr:twoCellAnchor>
    <xdr:from>
      <xdr:col>6</xdr:col>
      <xdr:colOff>28575</xdr:colOff>
      <xdr:row>4</xdr:row>
      <xdr:rowOff>85724</xdr:rowOff>
    </xdr:from>
    <xdr:to>
      <xdr:col>6</xdr:col>
      <xdr:colOff>485775</xdr:colOff>
      <xdr:row>4</xdr:row>
      <xdr:rowOff>114299</xdr:rowOff>
    </xdr:to>
    <xdr:cxnSp macro="">
      <xdr:nvCxnSpPr>
        <xdr:cNvPr id="4" name="Straight Arrow Connector 3"/>
        <xdr:cNvCxnSpPr/>
      </xdr:nvCxnSpPr>
      <xdr:spPr>
        <a:xfrm rot="10800000" flipV="1">
          <a:off x="3686175" y="733424"/>
          <a:ext cx="457200" cy="285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</xdr:colOff>
      <xdr:row>13</xdr:row>
      <xdr:rowOff>38100</xdr:rowOff>
    </xdr:from>
    <xdr:to>
      <xdr:col>10</xdr:col>
      <xdr:colOff>57150</xdr:colOff>
      <xdr:row>28</xdr:row>
      <xdr:rowOff>133350</xdr:rowOff>
    </xdr:to>
    <xdr:sp macro="" textlink="">
      <xdr:nvSpPr>
        <xdr:cNvPr id="5" name="TextBox 4"/>
        <xdr:cNvSpPr txBox="1"/>
      </xdr:nvSpPr>
      <xdr:spPr>
        <a:xfrm>
          <a:off x="4333875" y="2143125"/>
          <a:ext cx="1819275" cy="2524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CA" sz="1100"/>
            <a:t>This data is not correct. I cannot figure what it</a:t>
          </a:r>
          <a:r>
            <a:rPr lang="en-CA" sz="1100" baseline="0"/>
            <a:t> is referencing. However I notice the bar time is wrong. it changed from being 6:30 to 5:30</a:t>
          </a:r>
        </a:p>
        <a:p>
          <a:r>
            <a:rPr lang="en-CA" sz="1100"/>
            <a:t>I recognize that my interval is actually two hours while</a:t>
          </a:r>
          <a:r>
            <a:rPr lang="en-CA" sz="1100" baseline="0"/>
            <a:t> my time range is only an hour, however I want data for the one hour in one line... not too that a 60 min interval would give me.</a:t>
          </a:r>
          <a:endParaRPr lang="en-CA" sz="1100"/>
        </a:p>
      </xdr:txBody>
    </xdr:sp>
    <xdr:clientData/>
  </xdr:twoCellAnchor>
  <xdr:twoCellAnchor>
    <xdr:from>
      <xdr:col>8</xdr:col>
      <xdr:colOff>28575</xdr:colOff>
      <xdr:row>98</xdr:row>
      <xdr:rowOff>47625</xdr:rowOff>
    </xdr:from>
    <xdr:to>
      <xdr:col>10</xdr:col>
      <xdr:colOff>514350</xdr:colOff>
      <xdr:row>105</xdr:row>
      <xdr:rowOff>47625</xdr:rowOff>
    </xdr:to>
    <xdr:sp macro="" textlink="">
      <xdr:nvSpPr>
        <xdr:cNvPr id="6" name="TextBox 5"/>
        <xdr:cNvSpPr txBox="1"/>
      </xdr:nvSpPr>
      <xdr:spPr>
        <a:xfrm>
          <a:off x="4905375" y="15916275"/>
          <a:ext cx="1704975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>
              <a:solidFill>
                <a:schemeClr val="dk1"/>
              </a:solidFill>
              <a:latin typeface="+mn-lt"/>
              <a:ea typeface="+mn-ea"/>
              <a:cs typeface="+mn-cs"/>
            </a:rPr>
            <a:t>This</a:t>
          </a:r>
          <a:r>
            <a:rPr lang="en-CA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data is correct. I have verified against the charts and other data.</a:t>
          </a:r>
          <a:endParaRPr lang="en-CA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CA" sz="1100"/>
        </a:p>
      </xdr:txBody>
    </xdr:sp>
    <xdr:clientData/>
  </xdr:twoCellAnchor>
  <xdr:twoCellAnchor>
    <xdr:from>
      <xdr:col>6</xdr:col>
      <xdr:colOff>276226</xdr:colOff>
      <xdr:row>102</xdr:row>
      <xdr:rowOff>47625</xdr:rowOff>
    </xdr:from>
    <xdr:to>
      <xdr:col>7</xdr:col>
      <xdr:colOff>495301</xdr:colOff>
      <xdr:row>102</xdr:row>
      <xdr:rowOff>66675</xdr:rowOff>
    </xdr:to>
    <xdr:cxnSp macro="">
      <xdr:nvCxnSpPr>
        <xdr:cNvPr id="8" name="Straight Arrow Connector 7"/>
        <xdr:cNvCxnSpPr/>
      </xdr:nvCxnSpPr>
      <xdr:spPr>
        <a:xfrm rot="10800000">
          <a:off x="3933826" y="16563975"/>
          <a:ext cx="828675" cy="1905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114300</xdr:colOff>
      <xdr:row>17</xdr:row>
      <xdr:rowOff>161924</xdr:rowOff>
    </xdr:from>
    <xdr:to>
      <xdr:col>7</xdr:col>
      <xdr:colOff>152400</xdr:colOff>
      <xdr:row>18</xdr:row>
      <xdr:rowOff>47624</xdr:rowOff>
    </xdr:to>
    <xdr:cxnSp macro="">
      <xdr:nvCxnSpPr>
        <xdr:cNvPr id="10" name="Straight Arrow Connector 9"/>
        <xdr:cNvCxnSpPr/>
      </xdr:nvCxnSpPr>
      <xdr:spPr>
        <a:xfrm rot="10800000" flipV="1">
          <a:off x="3771900" y="2914649"/>
          <a:ext cx="647700" cy="4762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228600</xdr:colOff>
      <xdr:row>4</xdr:row>
      <xdr:rowOff>95250</xdr:rowOff>
    </xdr:from>
    <xdr:to>
      <xdr:col>11</xdr:col>
      <xdr:colOff>295275</xdr:colOff>
      <xdr:row>5</xdr:row>
      <xdr:rowOff>0</xdr:rowOff>
    </xdr:to>
    <xdr:cxnSp macro="">
      <xdr:nvCxnSpPr>
        <xdr:cNvPr id="12" name="Straight Arrow Connector 11"/>
        <xdr:cNvCxnSpPr/>
      </xdr:nvCxnSpPr>
      <xdr:spPr>
        <a:xfrm>
          <a:off x="6324600" y="742950"/>
          <a:ext cx="676275" cy="666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247650</xdr:colOff>
      <xdr:row>17</xdr:row>
      <xdr:rowOff>19050</xdr:rowOff>
    </xdr:from>
    <xdr:to>
      <xdr:col>11</xdr:col>
      <xdr:colOff>314325</xdr:colOff>
      <xdr:row>17</xdr:row>
      <xdr:rowOff>85725</xdr:rowOff>
    </xdr:to>
    <xdr:cxnSp macro="">
      <xdr:nvCxnSpPr>
        <xdr:cNvPr id="13" name="Straight Arrow Connector 12"/>
        <xdr:cNvCxnSpPr/>
      </xdr:nvCxnSpPr>
      <xdr:spPr>
        <a:xfrm>
          <a:off x="6343650" y="2771775"/>
          <a:ext cx="676275" cy="666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238125</xdr:colOff>
      <xdr:row>101</xdr:row>
      <xdr:rowOff>85725</xdr:rowOff>
    </xdr:from>
    <xdr:to>
      <xdr:col>11</xdr:col>
      <xdr:colOff>304800</xdr:colOff>
      <xdr:row>101</xdr:row>
      <xdr:rowOff>152400</xdr:rowOff>
    </xdr:to>
    <xdr:cxnSp macro="">
      <xdr:nvCxnSpPr>
        <xdr:cNvPr id="14" name="Straight Arrow Connector 13"/>
        <xdr:cNvCxnSpPr/>
      </xdr:nvCxnSpPr>
      <xdr:spPr>
        <a:xfrm>
          <a:off x="6334125" y="16440150"/>
          <a:ext cx="676275" cy="666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81442</xdr:colOff>
      <xdr:row>113</xdr:row>
      <xdr:rowOff>104775</xdr:rowOff>
    </xdr:from>
    <xdr:to>
      <xdr:col>11</xdr:col>
      <xdr:colOff>333375</xdr:colOff>
      <xdr:row>141</xdr:row>
      <xdr:rowOff>123825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0642" y="18411825"/>
          <a:ext cx="5738333" cy="4552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2"/>
  <sheetViews>
    <sheetView tabSelected="1" topLeftCell="C1" workbookViewId="0">
      <selection activeCell="I33" sqref="I33"/>
    </sheetView>
  </sheetViews>
  <sheetFormatPr defaultRowHeight="12.75"/>
  <sheetData>
    <row r="1" spans="1:17">
      <c r="A1" s="3" t="s">
        <v>0</v>
      </c>
      <c r="B1" s="20" t="s">
        <v>1</v>
      </c>
      <c r="C1" s="21" t="s">
        <v>9</v>
      </c>
      <c r="D1" s="21"/>
      <c r="E1" s="21"/>
      <c r="F1" s="22"/>
      <c r="L1" s="3" t="s">
        <v>0</v>
      </c>
      <c r="M1" s="4" t="s">
        <v>1</v>
      </c>
      <c r="N1" s="5" t="s">
        <v>8</v>
      </c>
      <c r="O1" s="5"/>
      <c r="P1" s="5"/>
      <c r="Q1" s="6"/>
    </row>
    <row r="2" spans="1:17">
      <c r="A2" s="23" t="s">
        <v>2</v>
      </c>
      <c r="B2" s="24" t="s">
        <v>3</v>
      </c>
      <c r="C2" s="24" t="s">
        <v>4</v>
      </c>
      <c r="D2" s="24" t="s">
        <v>5</v>
      </c>
      <c r="E2" s="24" t="s">
        <v>6</v>
      </c>
      <c r="F2" s="25" t="s">
        <v>7</v>
      </c>
      <c r="L2" s="7" t="s">
        <v>2</v>
      </c>
      <c r="M2" s="8" t="s">
        <v>3</v>
      </c>
      <c r="N2" s="8" t="s">
        <v>4</v>
      </c>
      <c r="O2" s="8" t="s">
        <v>5</v>
      </c>
      <c r="P2" s="8" t="s">
        <v>6</v>
      </c>
      <c r="Q2" s="9" t="s">
        <v>7</v>
      </c>
    </row>
    <row r="3" spans="1:17">
      <c r="A3" s="23">
        <v>0</v>
      </c>
      <c r="B3" s="10">
        <f>RTD("esrtd",,"*H",$B$1,_xll.ESFldID(B$2,$A$2),$A$2,,"0")</f>
        <v>40623.270833333336</v>
      </c>
      <c r="C3" s="11">
        <f>RTD("esrtd",,"*H",$B$1,_xll.ESFldID(C$2,$A$2),$A$2,,"0")</f>
        <v>19.635000000000002</v>
      </c>
      <c r="D3" s="11">
        <f>RTD("esrtd",,"*H",$B$1,_xll.ESFldID(D$2,$A$2),$A$2,,"0")</f>
        <v>19.7</v>
      </c>
      <c r="E3" s="11">
        <f>RTD("esrtd",,"*H",$B$1,_xll.ESFldID(E$2,$A$2),$A$2,,"0")</f>
        <v>19.77</v>
      </c>
      <c r="F3" s="12">
        <f>RTD("esrtd",,"*H",$B$1,_xll.ESFldID(F$2,$A$2),$A$2,,"0")</f>
        <v>19.559999999999999</v>
      </c>
      <c r="L3" s="7">
        <v>0</v>
      </c>
      <c r="M3" s="10">
        <v>40623.270833333336</v>
      </c>
      <c r="N3" s="11">
        <v>19.635000000000002</v>
      </c>
      <c r="O3" s="11">
        <v>19.7</v>
      </c>
      <c r="P3" s="11">
        <v>19.77</v>
      </c>
      <c r="Q3" s="12">
        <v>19.559999999999999</v>
      </c>
    </row>
    <row r="4" spans="1:17">
      <c r="A4" s="23">
        <v>1</v>
      </c>
      <c r="B4" s="10">
        <f>RTD("esrtd",,"*H",$B$1,_xll.ESFldID(B$2,$A$2),$A$2,,"1")</f>
        <v>40620.270833333336</v>
      </c>
      <c r="C4" s="11">
        <f>RTD("esrtd",,"*H",$B$1,_xll.ESFldID(C$2,$A$2),$A$2,,"1")</f>
        <v>19.541499999999999</v>
      </c>
      <c r="D4" s="11">
        <f>RTD("esrtd",,"*H",$B$1,_xll.ESFldID(D$2,$A$2),$A$2,,"1")</f>
        <v>19.66</v>
      </c>
      <c r="E4" s="11">
        <f>RTD("esrtd",,"*H",$B$1,_xll.ESFldID(E$2,$A$2),$A$2,,"1")</f>
        <v>19.75</v>
      </c>
      <c r="F4" s="12">
        <f>RTD("esrtd",,"*H",$B$1,_xll.ESFldID(F$2,$A$2),$A$2,,"1")</f>
        <v>19.53</v>
      </c>
      <c r="L4" s="7">
        <v>1</v>
      </c>
      <c r="M4" s="10">
        <v>40620.270833333336</v>
      </c>
      <c r="N4" s="11">
        <v>19.541499999999999</v>
      </c>
      <c r="O4" s="11">
        <v>19.66</v>
      </c>
      <c r="P4" s="11">
        <v>19.75</v>
      </c>
      <c r="Q4" s="12">
        <v>19.53</v>
      </c>
    </row>
    <row r="5" spans="1:17">
      <c r="A5" s="23">
        <v>2</v>
      </c>
      <c r="B5" s="10">
        <f>RTD("esrtd",,"*H",$B$1,_xll.ESFldID(B$2,$A$2),$A$2,,"2")</f>
        <v>40619.270833333336</v>
      </c>
      <c r="C5" s="11">
        <f>RTD("esrtd",,"*H",$B$1,_xll.ESFldID(C$2,$A$2),$A$2,,"2")</f>
        <v>19.510000000000002</v>
      </c>
      <c r="D5" s="11">
        <f>RTD("esrtd",,"*H",$B$1,_xll.ESFldID(D$2,$A$2),$A$2,,"2")</f>
        <v>19.28</v>
      </c>
      <c r="E5" s="11">
        <f>RTD("esrtd",,"*H",$B$1,_xll.ESFldID(E$2,$A$2),$A$2,,"2")</f>
        <v>19.63</v>
      </c>
      <c r="F5" s="12">
        <f>RTD("esrtd",,"*H",$B$1,_xll.ESFldID(F$2,$A$2),$A$2,,"2")</f>
        <v>19.240000000000002</v>
      </c>
      <c r="L5" s="7">
        <v>2</v>
      </c>
      <c r="M5" s="10">
        <v>40619.270833333336</v>
      </c>
      <c r="N5" s="11">
        <v>19.510000000000002</v>
      </c>
      <c r="O5" s="11">
        <v>19.28</v>
      </c>
      <c r="P5" s="11">
        <v>19.63</v>
      </c>
      <c r="Q5" s="12">
        <v>19.240000000000002</v>
      </c>
    </row>
    <row r="6" spans="1:17">
      <c r="A6" s="23">
        <v>3</v>
      </c>
      <c r="B6" s="10">
        <f>RTD("esrtd",,"*H",$B$1,_xll.ESFldID(B$2,$A$2),$A$2,,"3")</f>
        <v>40618.270833333336</v>
      </c>
      <c r="C6" s="11">
        <f>RTD("esrtd",,"*H",$B$1,_xll.ESFldID(C$2,$A$2),$A$2,,"3")</f>
        <v>19.400000000000002</v>
      </c>
      <c r="D6" s="11">
        <f>RTD("esrtd",,"*H",$B$1,_xll.ESFldID(D$2,$A$2),$A$2,,"3")</f>
        <v>19.375</v>
      </c>
      <c r="E6" s="11">
        <f>RTD("esrtd",,"*H",$B$1,_xll.ESFldID(E$2,$A$2),$A$2,,"3")</f>
        <v>19.510000000000002</v>
      </c>
      <c r="F6" s="12">
        <f>RTD("esrtd",,"*H",$B$1,_xll.ESFldID(F$2,$A$2),$A$2,,"3")</f>
        <v>19.22</v>
      </c>
      <c r="L6" s="7">
        <v>3</v>
      </c>
      <c r="M6" s="10">
        <v>40618.270833333336</v>
      </c>
      <c r="N6" s="11">
        <v>19.400000000000002</v>
      </c>
      <c r="O6" s="11">
        <v>19.375</v>
      </c>
      <c r="P6" s="11">
        <v>19.510000000000002</v>
      </c>
      <c r="Q6" s="12">
        <v>19.22</v>
      </c>
    </row>
    <row r="7" spans="1:17">
      <c r="A7" s="23">
        <v>4</v>
      </c>
      <c r="B7" s="10">
        <f>RTD("esrtd",,"*H",$B$1,_xll.ESFldID(B$2,$A$2),$A$2,,"4")</f>
        <v>40617.270833333336</v>
      </c>
      <c r="C7" s="11">
        <f>RTD("esrtd",,"*H",$B$1,_xll.ESFldID(C$2,$A$2),$A$2,,"4")</f>
        <v>19.2</v>
      </c>
      <c r="D7" s="11">
        <f>RTD("esrtd",,"*H",$B$1,_xll.ESFldID(D$2,$A$2),$A$2,,"4")</f>
        <v>18.84</v>
      </c>
      <c r="E7" s="11">
        <f>RTD("esrtd",,"*H",$B$1,_xll.ESFldID(E$2,$A$2),$A$2,,"4")</f>
        <v>19.39</v>
      </c>
      <c r="F7" s="12">
        <f>RTD("esrtd",,"*H",$B$1,_xll.ESFldID(F$2,$A$2),$A$2,,"4")</f>
        <v>18.600000000000001</v>
      </c>
      <c r="L7" s="7">
        <v>4</v>
      </c>
      <c r="M7" s="10">
        <v>40617.270833333336</v>
      </c>
      <c r="N7" s="11">
        <v>19.2</v>
      </c>
      <c r="O7" s="11">
        <v>18.84</v>
      </c>
      <c r="P7" s="11">
        <v>19.39</v>
      </c>
      <c r="Q7" s="12">
        <v>18.600000000000001</v>
      </c>
    </row>
    <row r="8" spans="1:17">
      <c r="A8" s="23">
        <v>5</v>
      </c>
      <c r="B8" s="10">
        <f>RTD("esrtd",,"*H",$B$1,_xll.ESFldID(B$2,$A$2),$A$2,,"5")</f>
        <v>40616.270833333336</v>
      </c>
      <c r="C8" s="11">
        <f>RTD("esrtd",,"*H",$B$1,_xll.ESFldID(C$2,$A$2),$A$2,,"5")</f>
        <v>19.930900000000001</v>
      </c>
      <c r="D8" s="11">
        <f>RTD("esrtd",,"*H",$B$1,_xll.ESFldID(D$2,$A$2),$A$2,,"5")</f>
        <v>19.96</v>
      </c>
      <c r="E8" s="11">
        <f>RTD("esrtd",,"*H",$B$1,_xll.ESFldID(E$2,$A$2),$A$2,,"5")</f>
        <v>20.09</v>
      </c>
      <c r="F8" s="12">
        <f>RTD("esrtd",,"*H",$B$1,_xll.ESFldID(F$2,$A$2),$A$2,,"5")</f>
        <v>19.809999999999999</v>
      </c>
      <c r="L8" s="7">
        <v>5</v>
      </c>
      <c r="M8" s="10">
        <v>40616.270833333336</v>
      </c>
      <c r="N8" s="11">
        <v>19.930900000000001</v>
      </c>
      <c r="O8" s="11">
        <v>19.96</v>
      </c>
      <c r="P8" s="11">
        <v>20.09</v>
      </c>
      <c r="Q8" s="12">
        <v>19.809999999999999</v>
      </c>
    </row>
    <row r="9" spans="1:17">
      <c r="A9" s="23">
        <v>6</v>
      </c>
      <c r="B9" s="13">
        <f>RTD("esrtd",,"*H",$B$1,_xll.ESFldID(B$2,$A$2),$A$2,,"6")</f>
        <v>40613.229166666664</v>
      </c>
      <c r="C9" s="14">
        <f>RTD("esrtd",,"*H",$B$1,_xll.ESFldID(C$2,$A$2),$A$2,,"6")</f>
        <v>19.96</v>
      </c>
      <c r="D9" s="14">
        <f>RTD("esrtd",,"*H",$B$1,_xll.ESFldID(D$2,$A$2),$A$2,,"6")</f>
        <v>20</v>
      </c>
      <c r="E9" s="14">
        <f>RTD("esrtd",,"*H",$B$1,_xll.ESFldID(E$2,$A$2),$A$2,,"6")</f>
        <v>20.094999999999999</v>
      </c>
      <c r="F9" s="15">
        <f>RTD("esrtd",,"*H",$B$1,_xll.ESFldID(F$2,$A$2),$A$2,,"6")</f>
        <v>19.940000000000001</v>
      </c>
      <c r="L9" s="7">
        <v>6</v>
      </c>
      <c r="M9" s="13">
        <v>40613.229166666664</v>
      </c>
      <c r="N9" s="14">
        <v>19.96</v>
      </c>
      <c r="O9" s="14">
        <v>20</v>
      </c>
      <c r="P9" s="14">
        <v>20.094999999999999</v>
      </c>
      <c r="Q9" s="15">
        <v>19.940000000000001</v>
      </c>
    </row>
    <row r="10" spans="1:17">
      <c r="A10" s="23">
        <v>7</v>
      </c>
      <c r="B10" s="13">
        <f>RTD("esrtd",,"*H",$B$1,_xll.ESFldID(B$2,$A$2),$A$2,,"7")</f>
        <v>40612.229166666664</v>
      </c>
      <c r="C10" s="14">
        <f>RTD("esrtd",,"*H",$B$1,_xll.ESFldID(C$2,$A$2),$A$2,,"7")</f>
        <v>20.260000000000002</v>
      </c>
      <c r="D10" s="14">
        <f>RTD("esrtd",,"*H",$B$1,_xll.ESFldID(D$2,$A$2),$A$2,,"7")</f>
        <v>20.45</v>
      </c>
      <c r="E10" s="14">
        <f>RTD("esrtd",,"*H",$B$1,_xll.ESFldID(E$2,$A$2),$A$2,,"7")</f>
        <v>20.45</v>
      </c>
      <c r="F10" s="15">
        <f>RTD("esrtd",,"*H",$B$1,_xll.ESFldID(F$2,$A$2),$A$2,,"7")</f>
        <v>20.2</v>
      </c>
      <c r="L10" s="7">
        <v>7</v>
      </c>
      <c r="M10" s="13">
        <v>40612.229166666664</v>
      </c>
      <c r="N10" s="14">
        <v>20.260000000000002</v>
      </c>
      <c r="O10" s="14">
        <v>20.45</v>
      </c>
      <c r="P10" s="14">
        <v>20.45</v>
      </c>
      <c r="Q10" s="15">
        <v>20.2</v>
      </c>
    </row>
    <row r="11" spans="1:17">
      <c r="A11" s="23">
        <v>8</v>
      </c>
      <c r="B11" s="13">
        <f>RTD("esrtd",,"*H",$B$1,_xll.ESFldID(B$2,$A$2),$A$2,,"8")</f>
        <v>40611.229166666664</v>
      </c>
      <c r="C11" s="14">
        <f>RTD("esrtd",,"*H",$B$1,_xll.ESFldID(C$2,$A$2),$A$2,,"8")</f>
        <v>20.592000000000002</v>
      </c>
      <c r="D11" s="14">
        <f>RTD("esrtd",,"*H",$B$1,_xll.ESFldID(D$2,$A$2),$A$2,,"8")</f>
        <v>20.68</v>
      </c>
      <c r="E11" s="14">
        <f>RTD("esrtd",,"*H",$B$1,_xll.ESFldID(E$2,$A$2),$A$2,,"8")</f>
        <v>20.68</v>
      </c>
      <c r="F11" s="15">
        <f>RTD("esrtd",,"*H",$B$1,_xll.ESFldID(F$2,$A$2),$A$2,,"8")</f>
        <v>20.540000000000003</v>
      </c>
      <c r="L11" s="7">
        <v>8</v>
      </c>
      <c r="M11" s="13">
        <v>40611.229166666664</v>
      </c>
      <c r="N11" s="14">
        <v>20.592000000000002</v>
      </c>
      <c r="O11" s="14">
        <v>20.68</v>
      </c>
      <c r="P11" s="14">
        <v>20.68</v>
      </c>
      <c r="Q11" s="15">
        <v>20.540000000000003</v>
      </c>
    </row>
    <row r="12" spans="1:17">
      <c r="A12" s="23">
        <v>9</v>
      </c>
      <c r="B12" s="13">
        <f>RTD("esrtd",,"*H",$B$1,_xll.ESFldID(B$2,$A$2),$A$2,,"9")</f>
        <v>40610.229166666664</v>
      </c>
      <c r="C12" s="14">
        <f>RTD("esrtd",,"*H",$B$1,_xll.ESFldID(C$2,$A$2),$A$2,,"9")</f>
        <v>20.445</v>
      </c>
      <c r="D12" s="14">
        <f>RTD("esrtd",,"*H",$B$1,_xll.ESFldID(D$2,$A$2),$A$2,,"9")</f>
        <v>20.41</v>
      </c>
      <c r="E12" s="14">
        <f>RTD("esrtd",,"*H",$B$1,_xll.ESFldID(E$2,$A$2),$A$2,,"9")</f>
        <v>20.55</v>
      </c>
      <c r="F12" s="15">
        <f>RTD("esrtd",,"*H",$B$1,_xll.ESFldID(F$2,$A$2),$A$2,,"9")</f>
        <v>20.38</v>
      </c>
      <c r="L12" s="7">
        <v>9</v>
      </c>
      <c r="M12" s="13">
        <v>40610.229166666664</v>
      </c>
      <c r="N12" s="14">
        <v>20.445</v>
      </c>
      <c r="O12" s="14">
        <v>20.41</v>
      </c>
      <c r="P12" s="14">
        <v>20.55</v>
      </c>
      <c r="Q12" s="15">
        <v>20.38</v>
      </c>
    </row>
    <row r="13" spans="1:17">
      <c r="A13" s="23">
        <v>10</v>
      </c>
      <c r="B13" s="13">
        <f>RTD("esrtd",,"*H",$B$1,_xll.ESFldID(B$2,$A$2),$A$2,,"10")</f>
        <v>40609.229166666664</v>
      </c>
      <c r="C13" s="14">
        <f>RTD("esrtd",,"*H",$B$1,_xll.ESFldID(C$2,$A$2),$A$2,,"10")</f>
        <v>20.380000000000003</v>
      </c>
      <c r="D13" s="14">
        <f>RTD("esrtd",,"*H",$B$1,_xll.ESFldID(D$2,$A$2),$A$2,,"10")</f>
        <v>20.34</v>
      </c>
      <c r="E13" s="14">
        <f>RTD("esrtd",,"*H",$B$1,_xll.ESFldID(E$2,$A$2),$A$2,,"10")</f>
        <v>20.43</v>
      </c>
      <c r="F13" s="15">
        <f>RTD("esrtd",,"*H",$B$1,_xll.ESFldID(F$2,$A$2),$A$2,,"10")</f>
        <v>20.330000000000002</v>
      </c>
      <c r="L13" s="7">
        <v>10</v>
      </c>
      <c r="M13" s="13">
        <v>40609.229166666664</v>
      </c>
      <c r="N13" s="14">
        <v>20.380000000000003</v>
      </c>
      <c r="O13" s="14">
        <v>20.34</v>
      </c>
      <c r="P13" s="14">
        <v>20.43</v>
      </c>
      <c r="Q13" s="15">
        <v>20.330000000000002</v>
      </c>
    </row>
    <row r="14" spans="1:17">
      <c r="A14" s="23">
        <v>11</v>
      </c>
      <c r="B14" s="13">
        <f>RTD("esrtd",,"*H",$B$1,_xll.ESFldID(B$2,$A$2),$A$2,,"11")</f>
        <v>40606.229166666664</v>
      </c>
      <c r="C14" s="14">
        <f>RTD("esrtd",,"*H",$B$1,_xll.ESFldID(C$2,$A$2),$A$2,,"11")</f>
        <v>20.8</v>
      </c>
      <c r="D14" s="14">
        <f>RTD("esrtd",,"*H",$B$1,_xll.ESFldID(D$2,$A$2),$A$2,,"11")</f>
        <v>20.85</v>
      </c>
      <c r="E14" s="14">
        <f>RTD("esrtd",,"*H",$B$1,_xll.ESFldID(E$2,$A$2),$A$2,,"11")</f>
        <v>20.94</v>
      </c>
      <c r="F14" s="15">
        <f>RTD("esrtd",,"*H",$B$1,_xll.ESFldID(F$2,$A$2),$A$2,,"11")</f>
        <v>20.78</v>
      </c>
      <c r="L14" s="7">
        <v>11</v>
      </c>
      <c r="M14" s="13">
        <v>40606.229166666664</v>
      </c>
      <c r="N14" s="14">
        <v>20.8</v>
      </c>
      <c r="O14" s="14">
        <v>20.85</v>
      </c>
      <c r="P14" s="14">
        <v>20.94</v>
      </c>
      <c r="Q14" s="15">
        <v>20.78</v>
      </c>
    </row>
    <row r="15" spans="1:17">
      <c r="A15" s="23">
        <v>12</v>
      </c>
      <c r="B15" s="13">
        <f>RTD("esrtd",,"*H",$B$1,_xll.ESFldID(B$2,$A$2),$A$2,,"12")</f>
        <v>40605.229166666664</v>
      </c>
      <c r="C15" s="14">
        <f>RTD("esrtd",,"*H",$B$1,_xll.ESFldID(C$2,$A$2),$A$2,,"12")</f>
        <v>20.850100000000001</v>
      </c>
      <c r="D15" s="14">
        <f>RTD("esrtd",,"*H",$B$1,_xll.ESFldID(D$2,$A$2),$A$2,,"12")</f>
        <v>20.6</v>
      </c>
      <c r="E15" s="14">
        <f>RTD("esrtd",,"*H",$B$1,_xll.ESFldID(E$2,$A$2),$A$2,,"12")</f>
        <v>20.89</v>
      </c>
      <c r="F15" s="15">
        <f>RTD("esrtd",,"*H",$B$1,_xll.ESFldID(F$2,$A$2),$A$2,,"12")</f>
        <v>20.59</v>
      </c>
      <c r="L15" s="7">
        <v>12</v>
      </c>
      <c r="M15" s="13">
        <v>40605.229166666664</v>
      </c>
      <c r="N15" s="14">
        <v>20.850100000000001</v>
      </c>
      <c r="O15" s="14">
        <v>20.6</v>
      </c>
      <c r="P15" s="14">
        <v>20.89</v>
      </c>
      <c r="Q15" s="15">
        <v>20.59</v>
      </c>
    </row>
    <row r="16" spans="1:17">
      <c r="A16" s="23">
        <v>13</v>
      </c>
      <c r="B16" s="13">
        <f>RTD("esrtd",,"*H",$B$1,_xll.ESFldID(B$2,$A$2),$A$2,,"13")</f>
        <v>40604.229166666664</v>
      </c>
      <c r="C16" s="14">
        <f>RTD("esrtd",,"*H",$B$1,_xll.ESFldID(C$2,$A$2),$A$2,,"13")</f>
        <v>20.23</v>
      </c>
      <c r="D16" s="14">
        <f>RTD("esrtd",,"*H",$B$1,_xll.ESFldID(D$2,$A$2),$A$2,,"13")</f>
        <v>20.18</v>
      </c>
      <c r="E16" s="14">
        <f>RTD("esrtd",,"*H",$B$1,_xll.ESFldID(E$2,$A$2),$A$2,,"13")</f>
        <v>20.260000000000002</v>
      </c>
      <c r="F16" s="15">
        <f>RTD("esrtd",,"*H",$B$1,_xll.ESFldID(F$2,$A$2),$A$2,,"13")</f>
        <v>20.16</v>
      </c>
      <c r="L16" s="7">
        <v>13</v>
      </c>
      <c r="M16" s="13">
        <v>40604.229166666664</v>
      </c>
      <c r="N16" s="14">
        <v>20.23</v>
      </c>
      <c r="O16" s="14">
        <v>20.18</v>
      </c>
      <c r="P16" s="14">
        <v>20.260000000000002</v>
      </c>
      <c r="Q16" s="15">
        <v>20.16</v>
      </c>
    </row>
    <row r="17" spans="1:17">
      <c r="A17" s="23">
        <v>14</v>
      </c>
      <c r="B17" s="13">
        <f>RTD("esrtd",,"*H",$B$1,_xll.ESFldID(B$2,$A$2),$A$2,,"14")</f>
        <v>40603.229166666664</v>
      </c>
      <c r="C17" s="14">
        <f>RTD("esrtd",,"*H",$B$1,_xll.ESFldID(C$2,$A$2),$A$2,,"14")</f>
        <v>21.0901</v>
      </c>
      <c r="D17" s="14">
        <f>RTD("esrtd",,"*H",$B$1,_xll.ESFldID(D$2,$A$2),$A$2,,"14")</f>
        <v>21.01</v>
      </c>
      <c r="E17" s="14">
        <f>RTD("esrtd",,"*H",$B$1,_xll.ESFldID(E$2,$A$2),$A$2,,"14")</f>
        <v>21.17</v>
      </c>
      <c r="F17" s="15">
        <f>RTD("esrtd",,"*H",$B$1,_xll.ESFldID(F$2,$A$2),$A$2,,"14")</f>
        <v>21</v>
      </c>
      <c r="L17" s="7">
        <v>14</v>
      </c>
      <c r="M17" s="13">
        <v>40603.229166666664</v>
      </c>
      <c r="N17" s="14">
        <v>21.0901</v>
      </c>
      <c r="O17" s="14">
        <v>21.01</v>
      </c>
      <c r="P17" s="14">
        <v>21.17</v>
      </c>
      <c r="Q17" s="15">
        <v>21</v>
      </c>
    </row>
    <row r="18" spans="1:17">
      <c r="A18" s="23">
        <v>15</v>
      </c>
      <c r="B18" s="13">
        <f>RTD("esrtd",,"*H",$B$1,_xll.ESFldID(B$2,$A$2),$A$2,,"15")</f>
        <v>40602.229166666664</v>
      </c>
      <c r="C18" s="14">
        <f>RTD("esrtd",,"*H",$B$1,_xll.ESFldID(C$2,$A$2),$A$2,,"15")</f>
        <v>20.990000000000002</v>
      </c>
      <c r="D18" s="14">
        <f>RTD("esrtd",,"*H",$B$1,_xll.ESFldID(D$2,$A$2),$A$2,,"15")</f>
        <v>20.86</v>
      </c>
      <c r="E18" s="14">
        <f>RTD("esrtd",,"*H",$B$1,_xll.ESFldID(E$2,$A$2),$A$2,,"15")</f>
        <v>21</v>
      </c>
      <c r="F18" s="15">
        <f>RTD("esrtd",,"*H",$B$1,_xll.ESFldID(F$2,$A$2),$A$2,,"15")</f>
        <v>20.86</v>
      </c>
      <c r="L18" s="7">
        <v>15</v>
      </c>
      <c r="M18" s="13">
        <v>40602.229166666664</v>
      </c>
      <c r="N18" s="14">
        <v>20.990000000000002</v>
      </c>
      <c r="O18" s="14">
        <v>20.86</v>
      </c>
      <c r="P18" s="14">
        <v>21</v>
      </c>
      <c r="Q18" s="15">
        <v>20.86</v>
      </c>
    </row>
    <row r="19" spans="1:17">
      <c r="A19" s="23">
        <v>16</v>
      </c>
      <c r="B19" s="13">
        <f>RTD("esrtd",,"*H",$B$1,_xll.ESFldID(B$2,$A$2),$A$2,,"16")</f>
        <v>40599.229166666664</v>
      </c>
      <c r="C19" s="14">
        <f>RTD("esrtd",,"*H",$B$1,_xll.ESFldID(C$2,$A$2),$A$2,,"16")</f>
        <v>20.7088</v>
      </c>
      <c r="D19" s="14">
        <f>RTD("esrtd",,"*H",$B$1,_xll.ESFldID(D$2,$A$2),$A$2,,"16")</f>
        <v>20.740000000000002</v>
      </c>
      <c r="E19" s="14">
        <f>RTD("esrtd",,"*H",$B$1,_xll.ESFldID(E$2,$A$2),$A$2,,"16")</f>
        <v>20.8</v>
      </c>
      <c r="F19" s="15">
        <f>RTD("esrtd",,"*H",$B$1,_xll.ESFldID(F$2,$A$2),$A$2,,"16")</f>
        <v>20.61</v>
      </c>
      <c r="L19" s="7">
        <v>16</v>
      </c>
      <c r="M19" s="13">
        <v>40599.229166666664</v>
      </c>
      <c r="N19" s="14">
        <v>20.7088</v>
      </c>
      <c r="O19" s="14">
        <v>20.740000000000002</v>
      </c>
      <c r="P19" s="14">
        <v>20.8</v>
      </c>
      <c r="Q19" s="15">
        <v>20.61</v>
      </c>
    </row>
    <row r="20" spans="1:17">
      <c r="A20" s="23">
        <v>17</v>
      </c>
      <c r="B20" s="13">
        <f>RTD("esrtd",,"*H",$B$1,_xll.ESFldID(B$2,$A$2),$A$2,,"17")</f>
        <v>40598.229166666664</v>
      </c>
      <c r="C20" s="14">
        <f>RTD("esrtd",,"*H",$B$1,_xll.ESFldID(C$2,$A$2),$A$2,,"17")</f>
        <v>20.16</v>
      </c>
      <c r="D20" s="14">
        <f>RTD("esrtd",,"*H",$B$1,_xll.ESFldID(D$2,$A$2),$A$2,,"17")</f>
        <v>20.11</v>
      </c>
      <c r="E20" s="14">
        <f>RTD("esrtd",,"*H",$B$1,_xll.ESFldID(E$2,$A$2),$A$2,,"17")</f>
        <v>20.170000000000002</v>
      </c>
      <c r="F20" s="15">
        <f>RTD("esrtd",,"*H",$B$1,_xll.ESFldID(F$2,$A$2),$A$2,,"17")</f>
        <v>20.059999999999999</v>
      </c>
      <c r="L20" s="7">
        <v>17</v>
      </c>
      <c r="M20" s="13">
        <v>40598.229166666664</v>
      </c>
      <c r="N20" s="14">
        <v>20.16</v>
      </c>
      <c r="O20" s="14">
        <v>20.11</v>
      </c>
      <c r="P20" s="14">
        <v>20.170000000000002</v>
      </c>
      <c r="Q20" s="15">
        <v>20.059999999999999</v>
      </c>
    </row>
    <row r="21" spans="1:17">
      <c r="A21" s="23">
        <v>18</v>
      </c>
      <c r="B21" s="13">
        <f>RTD("esrtd",,"*H",$B$1,_xll.ESFldID(B$2,$A$2),$A$2,,"18")</f>
        <v>40597.229166666664</v>
      </c>
      <c r="C21" s="14">
        <f>RTD("esrtd",,"*H",$B$1,_xll.ESFldID(C$2,$A$2),$A$2,,"18")</f>
        <v>20.470000000000002</v>
      </c>
      <c r="D21" s="14">
        <f>RTD("esrtd",,"*H",$B$1,_xll.ESFldID(D$2,$A$2),$A$2,,"18")</f>
        <v>20.900000000000002</v>
      </c>
      <c r="E21" s="14">
        <f>RTD("esrtd",,"*H",$B$1,_xll.ESFldID(E$2,$A$2),$A$2,,"18")</f>
        <v>20.900000000000002</v>
      </c>
      <c r="F21" s="15">
        <f>RTD("esrtd",,"*H",$B$1,_xll.ESFldID(F$2,$A$2),$A$2,,"18")</f>
        <v>20.470000000000002</v>
      </c>
      <c r="L21" s="7">
        <v>18</v>
      </c>
      <c r="M21" s="13">
        <v>40597.229166666664</v>
      </c>
      <c r="N21" s="14">
        <v>20.470000000000002</v>
      </c>
      <c r="O21" s="14">
        <v>20.900000000000002</v>
      </c>
      <c r="P21" s="14">
        <v>20.900000000000002</v>
      </c>
      <c r="Q21" s="15">
        <v>20.470000000000002</v>
      </c>
    </row>
    <row r="22" spans="1:17">
      <c r="A22" s="23">
        <v>19</v>
      </c>
      <c r="B22" s="13">
        <f>RTD("esrtd",,"*H",$B$1,_xll.ESFldID(B$2,$A$2),$A$2,,"19")</f>
        <v>40596.229166666664</v>
      </c>
      <c r="C22" s="14">
        <f>RTD("esrtd",,"*H",$B$1,_xll.ESFldID(C$2,$A$2),$A$2,,"19")</f>
        <v>20.812000000000001</v>
      </c>
      <c r="D22" s="14">
        <f>RTD("esrtd",,"*H",$B$1,_xll.ESFldID(D$2,$A$2),$A$2,,"19")</f>
        <v>21.1</v>
      </c>
      <c r="E22" s="14">
        <f>RTD("esrtd",,"*H",$B$1,_xll.ESFldID(E$2,$A$2),$A$2,,"19")</f>
        <v>21.150000000000002</v>
      </c>
      <c r="F22" s="15">
        <f>RTD("esrtd",,"*H",$B$1,_xll.ESFldID(F$2,$A$2),$A$2,,"19")</f>
        <v>20.8</v>
      </c>
      <c r="L22" s="7">
        <v>19</v>
      </c>
      <c r="M22" s="13">
        <v>40596.229166666664</v>
      </c>
      <c r="N22" s="14">
        <v>20.812000000000001</v>
      </c>
      <c r="O22" s="14">
        <v>21.1</v>
      </c>
      <c r="P22" s="14">
        <v>21.150000000000002</v>
      </c>
      <c r="Q22" s="15">
        <v>20.8</v>
      </c>
    </row>
    <row r="23" spans="1:17">
      <c r="A23" s="23">
        <v>20</v>
      </c>
      <c r="B23" s="13">
        <f>RTD("esrtd",,"*H",$B$1,_xll.ESFldID(B$2,$A$2),$A$2,,"20")</f>
        <v>40592.229166666664</v>
      </c>
      <c r="C23" s="14">
        <f>RTD("esrtd",,"*H",$B$1,_xll.ESFldID(C$2,$A$2),$A$2,,"20")</f>
        <v>21.52</v>
      </c>
      <c r="D23" s="14">
        <f>RTD("esrtd",,"*H",$B$1,_xll.ESFldID(D$2,$A$2),$A$2,,"20")</f>
        <v>21.53</v>
      </c>
      <c r="E23" s="14">
        <f>RTD("esrtd",,"*H",$B$1,_xll.ESFldID(E$2,$A$2),$A$2,,"20")</f>
        <v>21.6</v>
      </c>
      <c r="F23" s="15">
        <f>RTD("esrtd",,"*H",$B$1,_xll.ESFldID(F$2,$A$2),$A$2,,"20")</f>
        <v>21.47</v>
      </c>
      <c r="L23" s="7">
        <v>20</v>
      </c>
      <c r="M23" s="13">
        <v>40592.229166666664</v>
      </c>
      <c r="N23" s="14">
        <v>21.52</v>
      </c>
      <c r="O23" s="14">
        <v>21.53</v>
      </c>
      <c r="P23" s="14">
        <v>21.6</v>
      </c>
      <c r="Q23" s="15">
        <v>21.47</v>
      </c>
    </row>
    <row r="24" spans="1:17">
      <c r="A24" s="23">
        <v>21</v>
      </c>
      <c r="B24" s="13">
        <f>RTD("esrtd",,"*H",$B$1,_xll.ESFldID(B$2,$A$2),$A$2,,"21")</f>
        <v>40591.229166666664</v>
      </c>
      <c r="C24" s="14">
        <f>RTD("esrtd",,"*H",$B$1,_xll.ESFldID(C$2,$A$2),$A$2,,"21")</f>
        <v>21.279600000000002</v>
      </c>
      <c r="D24" s="14">
        <f>RTD("esrtd",,"*H",$B$1,_xll.ESFldID(D$2,$A$2),$A$2,,"21")</f>
        <v>21.28</v>
      </c>
      <c r="E24" s="14">
        <f>RTD("esrtd",,"*H",$B$1,_xll.ESFldID(E$2,$A$2),$A$2,,"21")</f>
        <v>21.34</v>
      </c>
      <c r="F24" s="15">
        <f>RTD("esrtd",,"*H",$B$1,_xll.ESFldID(F$2,$A$2),$A$2,,"21")</f>
        <v>21.26</v>
      </c>
      <c r="L24" s="7">
        <v>21</v>
      </c>
      <c r="M24" s="13">
        <v>40591.229166666664</v>
      </c>
      <c r="N24" s="14">
        <v>21.279600000000002</v>
      </c>
      <c r="O24" s="14">
        <v>21.28</v>
      </c>
      <c r="P24" s="14">
        <v>21.34</v>
      </c>
      <c r="Q24" s="15">
        <v>21.26</v>
      </c>
    </row>
    <row r="25" spans="1:17">
      <c r="A25" s="23">
        <v>22</v>
      </c>
      <c r="B25" s="13">
        <f>RTD("esrtd",,"*H",$B$1,_xll.ESFldID(B$2,$A$2),$A$2,,"22")</f>
        <v>40590.229166666664</v>
      </c>
      <c r="C25" s="14">
        <f>RTD("esrtd",,"*H",$B$1,_xll.ESFldID(C$2,$A$2),$A$2,,"22")</f>
        <v>21.435000000000002</v>
      </c>
      <c r="D25" s="14">
        <f>RTD("esrtd",,"*H",$B$1,_xll.ESFldID(D$2,$A$2),$A$2,,"22")</f>
        <v>21.53</v>
      </c>
      <c r="E25" s="14">
        <f>RTD("esrtd",,"*H",$B$1,_xll.ESFldID(E$2,$A$2),$A$2,,"22")</f>
        <v>21.53</v>
      </c>
      <c r="F25" s="15">
        <f>RTD("esrtd",,"*H",$B$1,_xll.ESFldID(F$2,$A$2),$A$2,,"22")</f>
        <v>21.41</v>
      </c>
      <c r="L25" s="7">
        <v>22</v>
      </c>
      <c r="M25" s="13">
        <v>40590.229166666664</v>
      </c>
      <c r="N25" s="14">
        <v>21.435000000000002</v>
      </c>
      <c r="O25" s="14">
        <v>21.53</v>
      </c>
      <c r="P25" s="14">
        <v>21.53</v>
      </c>
      <c r="Q25" s="15">
        <v>21.41</v>
      </c>
    </row>
    <row r="26" spans="1:17">
      <c r="A26" s="23">
        <v>23</v>
      </c>
      <c r="B26" s="13">
        <f>RTD("esrtd",,"*H",$B$1,_xll.ESFldID(B$2,$A$2),$A$2,,"23")</f>
        <v>40589.229166666664</v>
      </c>
      <c r="C26" s="14">
        <f>RTD("esrtd",,"*H",$B$1,_xll.ESFldID(C$2,$A$2),$A$2,,"23")</f>
        <v>21.46</v>
      </c>
      <c r="D26" s="14">
        <f>RTD("esrtd",,"*H",$B$1,_xll.ESFldID(D$2,$A$2),$A$2,,"23")</f>
        <v>21.53</v>
      </c>
      <c r="E26" s="14">
        <f>RTD("esrtd",,"*H",$B$1,_xll.ESFldID(E$2,$A$2),$A$2,,"23")</f>
        <v>21.53</v>
      </c>
      <c r="F26" s="15">
        <f>RTD("esrtd",,"*H",$B$1,_xll.ESFldID(F$2,$A$2),$A$2,,"23")</f>
        <v>21.43</v>
      </c>
      <c r="L26" s="7">
        <v>23</v>
      </c>
      <c r="M26" s="13">
        <v>40589.229166666664</v>
      </c>
      <c r="N26" s="14">
        <v>21.46</v>
      </c>
      <c r="O26" s="14">
        <v>21.53</v>
      </c>
      <c r="P26" s="14">
        <v>21.53</v>
      </c>
      <c r="Q26" s="15">
        <v>21.43</v>
      </c>
    </row>
    <row r="27" spans="1:17">
      <c r="A27" s="23">
        <v>24</v>
      </c>
      <c r="B27" s="13">
        <f>RTD("esrtd",,"*H",$B$1,_xll.ESFldID(B$2,$A$2),$A$2,,"24")</f>
        <v>40588.229166666664</v>
      </c>
      <c r="C27" s="14">
        <f>RTD("esrtd",,"*H",$B$1,_xll.ESFldID(C$2,$A$2),$A$2,,"24")</f>
        <v>21.48</v>
      </c>
      <c r="D27" s="14">
        <f>RTD("esrtd",,"*H",$B$1,_xll.ESFldID(D$2,$A$2),$A$2,,"24")</f>
        <v>21.41</v>
      </c>
      <c r="E27" s="14">
        <f>RTD("esrtd",,"*H",$B$1,_xll.ESFldID(E$2,$A$2),$A$2,,"24")</f>
        <v>21.54</v>
      </c>
      <c r="F27" s="15">
        <f>RTD("esrtd",,"*H",$B$1,_xll.ESFldID(F$2,$A$2),$A$2,,"24")</f>
        <v>21.400000000000002</v>
      </c>
      <c r="L27" s="7">
        <v>24</v>
      </c>
      <c r="M27" s="13">
        <v>40588.229166666664</v>
      </c>
      <c r="N27" s="14">
        <v>21.48</v>
      </c>
      <c r="O27" s="14">
        <v>21.41</v>
      </c>
      <c r="P27" s="14">
        <v>21.54</v>
      </c>
      <c r="Q27" s="15">
        <v>21.400000000000002</v>
      </c>
    </row>
    <row r="28" spans="1:17">
      <c r="A28" s="23">
        <v>25</v>
      </c>
      <c r="B28" s="13">
        <f>RTD("esrtd",,"*H",$B$1,_xll.ESFldID(B$2,$A$2),$A$2,,"25")</f>
        <v>40585.229166666664</v>
      </c>
      <c r="C28" s="14">
        <f>RTD("esrtd",,"*H",$B$1,_xll.ESFldID(C$2,$A$2),$A$2,,"25")</f>
        <v>21.088100000000001</v>
      </c>
      <c r="D28" s="14">
        <f>RTD("esrtd",,"*H",$B$1,_xll.ESFldID(D$2,$A$2),$A$2,,"25")</f>
        <v>21.04</v>
      </c>
      <c r="E28" s="14">
        <f>RTD("esrtd",,"*H",$B$1,_xll.ESFldID(E$2,$A$2),$A$2,,"25")</f>
        <v>21.1</v>
      </c>
      <c r="F28" s="15">
        <f>RTD("esrtd",,"*H",$B$1,_xll.ESFldID(F$2,$A$2),$A$2,,"25")</f>
        <v>21.03</v>
      </c>
      <c r="L28" s="7">
        <v>25</v>
      </c>
      <c r="M28" s="13">
        <v>40585.229166666664</v>
      </c>
      <c r="N28" s="14">
        <v>21.088100000000001</v>
      </c>
      <c r="O28" s="14">
        <v>21.04</v>
      </c>
      <c r="P28" s="14">
        <v>21.1</v>
      </c>
      <c r="Q28" s="15">
        <v>21.03</v>
      </c>
    </row>
    <row r="29" spans="1:17">
      <c r="A29" s="23">
        <v>26</v>
      </c>
      <c r="B29" s="13">
        <f>RTD("esrtd",,"*H",$B$1,_xll.ESFldID(B$2,$A$2),$A$2,,"26")</f>
        <v>40584.229166666664</v>
      </c>
      <c r="C29" s="14">
        <f>RTD("esrtd",,"*H",$B$1,_xll.ESFldID(C$2,$A$2),$A$2,,"26")</f>
        <v>21.1675</v>
      </c>
      <c r="D29" s="14">
        <f>RTD("esrtd",,"*H",$B$1,_xll.ESFldID(D$2,$A$2),$A$2,,"26")</f>
        <v>21.14</v>
      </c>
      <c r="E29" s="14">
        <f>RTD("esrtd",,"*H",$B$1,_xll.ESFldID(E$2,$A$2),$A$2,,"26")</f>
        <v>21.2</v>
      </c>
      <c r="F29" s="15">
        <f>RTD("esrtd",,"*H",$B$1,_xll.ESFldID(F$2,$A$2),$A$2,,"26")</f>
        <v>21.12</v>
      </c>
      <c r="L29" s="7">
        <v>26</v>
      </c>
      <c r="M29" s="13">
        <v>40584.229166666664</v>
      </c>
      <c r="N29" s="14">
        <v>21.1675</v>
      </c>
      <c r="O29" s="14">
        <v>21.14</v>
      </c>
      <c r="P29" s="14">
        <v>21.2</v>
      </c>
      <c r="Q29" s="15">
        <v>21.12</v>
      </c>
    </row>
    <row r="30" spans="1:17">
      <c r="A30" s="23">
        <v>27</v>
      </c>
      <c r="B30" s="13">
        <f>RTD("esrtd",,"*H",$B$1,_xll.ESFldID(B$2,$A$2),$A$2,,"27")</f>
        <v>40583.229166666664</v>
      </c>
      <c r="C30" s="14">
        <f>RTD("esrtd",,"*H",$B$1,_xll.ESFldID(C$2,$A$2),$A$2,,"27")</f>
        <v>21.290000000000003</v>
      </c>
      <c r="D30" s="14">
        <f>RTD("esrtd",,"*H",$B$1,_xll.ESFldID(D$2,$A$2),$A$2,,"27")</f>
        <v>21.22</v>
      </c>
      <c r="E30" s="14">
        <f>RTD("esrtd",,"*H",$B$1,_xll.ESFldID(E$2,$A$2),$A$2,,"27")</f>
        <v>21.36</v>
      </c>
      <c r="F30" s="15">
        <f>RTD("esrtd",,"*H",$B$1,_xll.ESFldID(F$2,$A$2),$A$2,,"27")</f>
        <v>21.22</v>
      </c>
      <c r="L30" s="7">
        <v>27</v>
      </c>
      <c r="M30" s="13">
        <v>40583.229166666664</v>
      </c>
      <c r="N30" s="14">
        <v>21.290000000000003</v>
      </c>
      <c r="O30" s="14">
        <v>21.22</v>
      </c>
      <c r="P30" s="14">
        <v>21.36</v>
      </c>
      <c r="Q30" s="15">
        <v>21.22</v>
      </c>
    </row>
    <row r="31" spans="1:17">
      <c r="A31" s="23">
        <v>28</v>
      </c>
      <c r="B31" s="13">
        <f>RTD("esrtd",,"*H",$B$1,_xll.ESFldID(B$2,$A$2),$A$2,,"28")</f>
        <v>40582.229166666664</v>
      </c>
      <c r="C31" s="14">
        <f>RTD("esrtd",,"*H",$B$1,_xll.ESFldID(C$2,$A$2),$A$2,,"28")</f>
        <v>20.939900000000002</v>
      </c>
      <c r="D31" s="14">
        <f>RTD("esrtd",,"*H",$B$1,_xll.ESFldID(D$2,$A$2),$A$2,,"28")</f>
        <v>20.87</v>
      </c>
      <c r="E31" s="14">
        <f>RTD("esrtd",,"*H",$B$1,_xll.ESFldID(E$2,$A$2),$A$2,,"28")</f>
        <v>20.97</v>
      </c>
      <c r="F31" s="15">
        <f>RTD("esrtd",,"*H",$B$1,_xll.ESFldID(F$2,$A$2),$A$2,,"28")</f>
        <v>20.87</v>
      </c>
      <c r="L31" s="7">
        <v>28</v>
      </c>
      <c r="M31" s="13">
        <v>40582.229166666664</v>
      </c>
      <c r="N31" s="14">
        <v>20.939900000000002</v>
      </c>
      <c r="O31" s="14">
        <v>20.87</v>
      </c>
      <c r="P31" s="14">
        <v>20.97</v>
      </c>
      <c r="Q31" s="15">
        <v>20.87</v>
      </c>
    </row>
    <row r="32" spans="1:17">
      <c r="A32" s="23">
        <v>29</v>
      </c>
      <c r="B32" s="13">
        <f>RTD("esrtd",,"*H",$B$1,_xll.ESFldID(B$2,$A$2),$A$2,,"29")</f>
        <v>40581.229166666664</v>
      </c>
      <c r="C32" s="14">
        <f>RTD("esrtd",,"*H",$B$1,_xll.ESFldID(C$2,$A$2),$A$2,,"29")</f>
        <v>20.75</v>
      </c>
      <c r="D32" s="14">
        <f>RTD("esrtd",,"*H",$B$1,_xll.ESFldID(D$2,$A$2),$A$2,,"29")</f>
        <v>20.67</v>
      </c>
      <c r="E32" s="14">
        <f>RTD("esrtd",,"*H",$B$1,_xll.ESFldID(E$2,$A$2),$A$2,,"29")</f>
        <v>20.8</v>
      </c>
      <c r="F32" s="15">
        <f>RTD("esrtd",,"*H",$B$1,_xll.ESFldID(F$2,$A$2),$A$2,,"29")</f>
        <v>20.67</v>
      </c>
      <c r="L32" s="7">
        <v>29</v>
      </c>
      <c r="M32" s="13">
        <v>40581.229166666664</v>
      </c>
      <c r="N32" s="14">
        <v>20.75</v>
      </c>
      <c r="O32" s="14">
        <v>20.67</v>
      </c>
      <c r="P32" s="14">
        <v>20.8</v>
      </c>
      <c r="Q32" s="15">
        <v>20.67</v>
      </c>
    </row>
    <row r="33" spans="1:17">
      <c r="A33" s="23">
        <v>30</v>
      </c>
      <c r="B33" s="13">
        <f>RTD("esrtd",,"*H",$B$1,_xll.ESFldID(B$2,$A$2),$A$2,,"30")</f>
        <v>40578.229166666664</v>
      </c>
      <c r="C33" s="14">
        <f>RTD("esrtd",,"*H",$B$1,_xll.ESFldID(C$2,$A$2),$A$2,,"30")</f>
        <v>20.75</v>
      </c>
      <c r="D33" s="14">
        <f>RTD("esrtd",,"*H",$B$1,_xll.ESFldID(D$2,$A$2),$A$2,,"30")</f>
        <v>20.77</v>
      </c>
      <c r="E33" s="14">
        <f>RTD("esrtd",,"*H",$B$1,_xll.ESFldID(E$2,$A$2),$A$2,,"30")</f>
        <v>20.85</v>
      </c>
      <c r="F33" s="15">
        <f>RTD("esrtd",,"*H",$B$1,_xll.ESFldID(F$2,$A$2),$A$2,,"30")</f>
        <v>20.650000000000002</v>
      </c>
      <c r="L33" s="7">
        <v>30</v>
      </c>
      <c r="M33" s="13">
        <v>40578.229166666664</v>
      </c>
      <c r="N33" s="14">
        <v>20.75</v>
      </c>
      <c r="O33" s="14">
        <v>20.77</v>
      </c>
      <c r="P33" s="14">
        <v>20.85</v>
      </c>
      <c r="Q33" s="15">
        <v>20.650000000000002</v>
      </c>
    </row>
    <row r="34" spans="1:17">
      <c r="A34" s="23">
        <v>31</v>
      </c>
      <c r="B34" s="13">
        <f>RTD("esrtd",,"*H",$B$1,_xll.ESFldID(B$2,$A$2),$A$2,,"31")</f>
        <v>40577.229166666664</v>
      </c>
      <c r="C34" s="14">
        <f>RTD("esrtd",,"*H",$B$1,_xll.ESFldID(C$2,$A$2),$A$2,,"31")</f>
        <v>20.66</v>
      </c>
      <c r="D34" s="14">
        <f>RTD("esrtd",,"*H",$B$1,_xll.ESFldID(D$2,$A$2),$A$2,,"31")</f>
        <v>20.650000000000002</v>
      </c>
      <c r="E34" s="14">
        <f>RTD("esrtd",,"*H",$B$1,_xll.ESFldID(E$2,$A$2),$A$2,,"31")</f>
        <v>20.68</v>
      </c>
      <c r="F34" s="15">
        <f>RTD("esrtd",,"*H",$B$1,_xll.ESFldID(F$2,$A$2),$A$2,,"31")</f>
        <v>20.650000000000002</v>
      </c>
      <c r="L34" s="7">
        <v>31</v>
      </c>
      <c r="M34" s="13">
        <v>40577.229166666664</v>
      </c>
      <c r="N34" s="14">
        <v>20.66</v>
      </c>
      <c r="O34" s="14">
        <v>20.650000000000002</v>
      </c>
      <c r="P34" s="14">
        <v>20.68</v>
      </c>
      <c r="Q34" s="15">
        <v>20.650000000000002</v>
      </c>
    </row>
    <row r="35" spans="1:17">
      <c r="A35" s="23">
        <v>32</v>
      </c>
      <c r="B35" s="13">
        <f>RTD("esrtd",,"*H",$B$1,_xll.ESFldID(B$2,$A$2),$A$2,,"32")</f>
        <v>40576.229166666664</v>
      </c>
      <c r="C35" s="14">
        <f>RTD("esrtd",,"*H",$B$1,_xll.ESFldID(C$2,$A$2),$A$2,,"32")</f>
        <v>20.871000000000002</v>
      </c>
      <c r="D35" s="14">
        <f>RTD("esrtd",,"*H",$B$1,_xll.ESFldID(D$2,$A$2),$A$2,,"32")</f>
        <v>20.8</v>
      </c>
      <c r="E35" s="14">
        <f>RTD("esrtd",,"*H",$B$1,_xll.ESFldID(E$2,$A$2),$A$2,,"32")</f>
        <v>20.880000000000003</v>
      </c>
      <c r="F35" s="15">
        <f>RTD("esrtd",,"*H",$B$1,_xll.ESFldID(F$2,$A$2),$A$2,,"32")</f>
        <v>20.69</v>
      </c>
      <c r="L35" s="7">
        <v>32</v>
      </c>
      <c r="M35" s="13">
        <v>40576.229166666664</v>
      </c>
      <c r="N35" s="14">
        <v>20.871000000000002</v>
      </c>
      <c r="O35" s="14">
        <v>20.8</v>
      </c>
      <c r="P35" s="14">
        <v>20.880000000000003</v>
      </c>
      <c r="Q35" s="15">
        <v>20.69</v>
      </c>
    </row>
    <row r="36" spans="1:17">
      <c r="A36" s="23">
        <v>33</v>
      </c>
      <c r="B36" s="13">
        <f>RTD("esrtd",,"*H",$B$1,_xll.ESFldID(B$2,$A$2),$A$2,,"33")</f>
        <v>40575.229166666664</v>
      </c>
      <c r="C36" s="14">
        <f>RTD("esrtd",,"*H",$B$1,_xll.ESFldID(C$2,$A$2),$A$2,,"33")</f>
        <v>20.34</v>
      </c>
      <c r="D36" s="14">
        <f>RTD("esrtd",,"*H",$B$1,_xll.ESFldID(D$2,$A$2),$A$2,,"33")</f>
        <v>20.260000000000002</v>
      </c>
      <c r="E36" s="14">
        <f>RTD("esrtd",,"*H",$B$1,_xll.ESFldID(E$2,$A$2),$A$2,,"33")</f>
        <v>20.41</v>
      </c>
      <c r="F36" s="15">
        <f>RTD("esrtd",,"*H",$B$1,_xll.ESFldID(F$2,$A$2),$A$2,,"33")</f>
        <v>20.240000000000002</v>
      </c>
      <c r="L36" s="7">
        <v>33</v>
      </c>
      <c r="M36" s="13">
        <v>40575.229166666664</v>
      </c>
      <c r="N36" s="14">
        <v>20.34</v>
      </c>
      <c r="O36" s="14">
        <v>20.260000000000002</v>
      </c>
      <c r="P36" s="14">
        <v>20.41</v>
      </c>
      <c r="Q36" s="15">
        <v>20.240000000000002</v>
      </c>
    </row>
    <row r="37" spans="1:17">
      <c r="A37" s="23">
        <v>34</v>
      </c>
      <c r="B37" s="13">
        <f>RTD("esrtd",,"*H",$B$1,_xll.ESFldID(B$2,$A$2),$A$2,,"34")</f>
        <v>40574.229166666664</v>
      </c>
      <c r="C37" s="14">
        <f>RTD("esrtd",,"*H",$B$1,_xll.ESFldID(C$2,$A$2),$A$2,,"34")</f>
        <v>20.14</v>
      </c>
      <c r="D37" s="14">
        <f>RTD("esrtd",,"*H",$B$1,_xll.ESFldID(D$2,$A$2),$A$2,,"34")</f>
        <v>20.190000000000001</v>
      </c>
      <c r="E37" s="14">
        <f>RTD("esrtd",,"*H",$B$1,_xll.ESFldID(E$2,$A$2),$A$2,,"34")</f>
        <v>20.2</v>
      </c>
      <c r="F37" s="15">
        <f>RTD("esrtd",,"*H",$B$1,_xll.ESFldID(F$2,$A$2),$A$2,,"34")</f>
        <v>20.09</v>
      </c>
      <c r="L37" s="7">
        <v>34</v>
      </c>
      <c r="M37" s="13">
        <v>40574.229166666664</v>
      </c>
      <c r="N37" s="14">
        <v>20.14</v>
      </c>
      <c r="O37" s="14">
        <v>20.190000000000001</v>
      </c>
      <c r="P37" s="14">
        <v>20.2</v>
      </c>
      <c r="Q37" s="15">
        <v>20.09</v>
      </c>
    </row>
    <row r="38" spans="1:17">
      <c r="A38" s="23">
        <v>35</v>
      </c>
      <c r="B38" s="13">
        <f>RTD("esrtd",,"*H",$B$1,_xll.ESFldID(B$2,$A$2),$A$2,,"35")</f>
        <v>40571.229166666664</v>
      </c>
      <c r="C38" s="14">
        <f>RTD("esrtd",,"*H",$B$1,_xll.ESFldID(C$2,$A$2),$A$2,,"35")</f>
        <v>20.439900000000002</v>
      </c>
      <c r="D38" s="14">
        <f>RTD("esrtd",,"*H",$B$1,_xll.ESFldID(D$2,$A$2),$A$2,,"35")</f>
        <v>20.41</v>
      </c>
      <c r="E38" s="14">
        <f>RTD("esrtd",,"*H",$B$1,_xll.ESFldID(E$2,$A$2),$A$2,,"35")</f>
        <v>20.45</v>
      </c>
      <c r="F38" s="15">
        <f>RTD("esrtd",,"*H",$B$1,_xll.ESFldID(F$2,$A$2),$A$2,,"35")</f>
        <v>20.36</v>
      </c>
      <c r="L38" s="7">
        <v>35</v>
      </c>
      <c r="M38" s="13">
        <v>40571.229166666664</v>
      </c>
      <c r="N38" s="14">
        <v>20.439900000000002</v>
      </c>
      <c r="O38" s="14">
        <v>20.41</v>
      </c>
      <c r="P38" s="14">
        <v>20.45</v>
      </c>
      <c r="Q38" s="15">
        <v>20.36</v>
      </c>
    </row>
    <row r="39" spans="1:17">
      <c r="A39" s="23">
        <v>36</v>
      </c>
      <c r="B39" s="13">
        <f>RTD("esrtd",,"*H",$B$1,_xll.ESFldID(B$2,$A$2),$A$2,,"36")</f>
        <v>40570.229166666664</v>
      </c>
      <c r="C39" s="14">
        <f>RTD("esrtd",,"*H",$B$1,_xll.ESFldID(C$2,$A$2),$A$2,,"36")</f>
        <v>19.945</v>
      </c>
      <c r="D39" s="14">
        <f>RTD("esrtd",,"*H",$B$1,_xll.ESFldID(D$2,$A$2),$A$2,,"36")</f>
        <v>19.98</v>
      </c>
      <c r="E39" s="14">
        <f>RTD("esrtd",,"*H",$B$1,_xll.ESFldID(E$2,$A$2),$A$2,,"36")</f>
        <v>19.989999999999998</v>
      </c>
      <c r="F39" s="15">
        <f>RTD("esrtd",,"*H",$B$1,_xll.ESFldID(F$2,$A$2),$A$2,,"36")</f>
        <v>19.899999999999999</v>
      </c>
      <c r="L39" s="7">
        <v>36</v>
      </c>
      <c r="M39" s="13">
        <v>40570.229166666664</v>
      </c>
      <c r="N39" s="14">
        <v>19.945</v>
      </c>
      <c r="O39" s="14">
        <v>19.98</v>
      </c>
      <c r="P39" s="14">
        <v>19.989999999999998</v>
      </c>
      <c r="Q39" s="15">
        <v>19.899999999999999</v>
      </c>
    </row>
    <row r="40" spans="1:17">
      <c r="A40" s="23">
        <v>37</v>
      </c>
      <c r="B40" s="13">
        <f>RTD("esrtd",,"*H",$B$1,_xll.ESFldID(B$2,$A$2),$A$2,,"37")</f>
        <v>40569.229166666664</v>
      </c>
      <c r="C40" s="14">
        <f>RTD("esrtd",,"*H",$B$1,_xll.ESFldID(C$2,$A$2),$A$2,,"37")</f>
        <v>20.11</v>
      </c>
      <c r="D40" s="14">
        <f>RTD("esrtd",,"*H",$B$1,_xll.ESFldID(D$2,$A$2),$A$2,,"37")</f>
        <v>20.18</v>
      </c>
      <c r="E40" s="14">
        <f>RTD("esrtd",,"*H",$B$1,_xll.ESFldID(E$2,$A$2),$A$2,,"37")</f>
        <v>20.2</v>
      </c>
      <c r="F40" s="15">
        <f>RTD("esrtd",,"*H",$B$1,_xll.ESFldID(F$2,$A$2),$A$2,,"37")</f>
        <v>20.11</v>
      </c>
      <c r="L40" s="7">
        <v>37</v>
      </c>
      <c r="M40" s="13">
        <v>40569.229166666664</v>
      </c>
      <c r="N40" s="14">
        <v>20.11</v>
      </c>
      <c r="O40" s="14">
        <v>20.18</v>
      </c>
      <c r="P40" s="14">
        <v>20.2</v>
      </c>
      <c r="Q40" s="15">
        <v>20.11</v>
      </c>
    </row>
    <row r="41" spans="1:17">
      <c r="A41" s="23">
        <v>38</v>
      </c>
      <c r="B41" s="13">
        <f>RTD("esrtd",,"*H",$B$1,_xll.ESFldID(B$2,$A$2),$A$2,,"38")</f>
        <v>40568.229166666664</v>
      </c>
      <c r="C41" s="14">
        <f>RTD("esrtd",,"*H",$B$1,_xll.ESFldID(C$2,$A$2),$A$2,,"38")</f>
        <v>19.93</v>
      </c>
      <c r="D41" s="14">
        <f>RTD("esrtd",,"*H",$B$1,_xll.ESFldID(D$2,$A$2),$A$2,,"38")</f>
        <v>19.96</v>
      </c>
      <c r="E41" s="14">
        <f>RTD("esrtd",,"*H",$B$1,_xll.ESFldID(E$2,$A$2),$A$2,,"38")</f>
        <v>19.989999999999998</v>
      </c>
      <c r="F41" s="15">
        <f>RTD("esrtd",,"*H",$B$1,_xll.ESFldID(F$2,$A$2),$A$2,,"38")</f>
        <v>19.93</v>
      </c>
      <c r="L41" s="7">
        <v>38</v>
      </c>
      <c r="M41" s="13">
        <v>40568.229166666664</v>
      </c>
      <c r="N41" s="14">
        <v>19.93</v>
      </c>
      <c r="O41" s="14">
        <v>19.96</v>
      </c>
      <c r="P41" s="14">
        <v>19.989999999999998</v>
      </c>
      <c r="Q41" s="15">
        <v>19.93</v>
      </c>
    </row>
    <row r="42" spans="1:17">
      <c r="A42" s="23">
        <v>39</v>
      </c>
      <c r="B42" s="13">
        <f>RTD("esrtd",,"*H",$B$1,_xll.ESFldID(B$2,$A$2),$A$2,,"39")</f>
        <v>40567.229166666664</v>
      </c>
      <c r="C42" s="14">
        <f>RTD("esrtd",,"*H",$B$1,_xll.ESFldID(C$2,$A$2),$A$2,,"39")</f>
        <v>19.875</v>
      </c>
      <c r="D42" s="14">
        <f>RTD("esrtd",,"*H",$B$1,_xll.ESFldID(D$2,$A$2),$A$2,,"39")</f>
        <v>19.809999999999999</v>
      </c>
      <c r="E42" s="14">
        <f>RTD("esrtd",,"*H",$B$1,_xll.ESFldID(E$2,$A$2),$A$2,,"39")</f>
        <v>19.95</v>
      </c>
      <c r="F42" s="15">
        <f>RTD("esrtd",,"*H",$B$1,_xll.ESFldID(F$2,$A$2),$A$2,,"39")</f>
        <v>19.809999999999999</v>
      </c>
      <c r="L42" s="7">
        <v>39</v>
      </c>
      <c r="M42" s="13">
        <v>40567.229166666664</v>
      </c>
      <c r="N42" s="14">
        <v>19.875</v>
      </c>
      <c r="O42" s="14">
        <v>19.809999999999999</v>
      </c>
      <c r="P42" s="14">
        <v>19.95</v>
      </c>
      <c r="Q42" s="15">
        <v>19.809999999999999</v>
      </c>
    </row>
    <row r="43" spans="1:17">
      <c r="A43" s="23">
        <v>40</v>
      </c>
      <c r="B43" s="13">
        <f>RTD("esrtd",,"*H",$B$1,_xll.ESFldID(B$2,$A$2),$A$2,,"40")</f>
        <v>40564.229166666664</v>
      </c>
      <c r="C43" s="14">
        <f>RTD("esrtd",,"*H",$B$1,_xll.ESFldID(C$2,$A$2),$A$2,,"40")</f>
        <v>19.290400000000002</v>
      </c>
      <c r="D43" s="14">
        <f>RTD("esrtd",,"*H",$B$1,_xll.ESFldID(D$2,$A$2),$A$2,,"40")</f>
        <v>19.05</v>
      </c>
      <c r="E43" s="14">
        <f>RTD("esrtd",,"*H",$B$1,_xll.ESFldID(E$2,$A$2),$A$2,,"40")</f>
        <v>19.34</v>
      </c>
      <c r="F43" s="15">
        <f>RTD("esrtd",,"*H",$B$1,_xll.ESFldID(F$2,$A$2),$A$2,,"40")</f>
        <v>19</v>
      </c>
      <c r="L43" s="7">
        <v>40</v>
      </c>
      <c r="M43" s="13">
        <v>40564.229166666664</v>
      </c>
      <c r="N43" s="14">
        <v>19.290400000000002</v>
      </c>
      <c r="O43" s="14">
        <v>19.05</v>
      </c>
      <c r="P43" s="14">
        <v>19.34</v>
      </c>
      <c r="Q43" s="15">
        <v>19</v>
      </c>
    </row>
    <row r="44" spans="1:17">
      <c r="A44" s="23">
        <v>41</v>
      </c>
      <c r="B44" s="13">
        <f>RTD("esrtd",,"*H",$B$1,_xll.ESFldID(B$2,$A$2),$A$2,,"41")</f>
        <v>40563.229166666664</v>
      </c>
      <c r="C44" s="14">
        <f>RTD("esrtd",,"*H",$B$1,_xll.ESFldID(C$2,$A$2),$A$2,,"41")</f>
        <v>18.440000000000001</v>
      </c>
      <c r="D44" s="14">
        <f>RTD("esrtd",,"*H",$B$1,_xll.ESFldID(D$2,$A$2),$A$2,,"41")</f>
        <v>18.34</v>
      </c>
      <c r="E44" s="14">
        <f>RTD("esrtd",,"*H",$B$1,_xll.ESFldID(E$2,$A$2),$A$2,,"41")</f>
        <v>18.5</v>
      </c>
      <c r="F44" s="15">
        <f>RTD("esrtd",,"*H",$B$1,_xll.ESFldID(F$2,$A$2),$A$2,,"41")</f>
        <v>18.330000000000002</v>
      </c>
      <c r="L44" s="7">
        <v>41</v>
      </c>
      <c r="M44" s="13">
        <v>40563.229166666664</v>
      </c>
      <c r="N44" s="14">
        <v>18.440000000000001</v>
      </c>
      <c r="O44" s="14">
        <v>18.34</v>
      </c>
      <c r="P44" s="14">
        <v>18.5</v>
      </c>
      <c r="Q44" s="15">
        <v>18.330000000000002</v>
      </c>
    </row>
    <row r="45" spans="1:17">
      <c r="A45" s="23">
        <v>42</v>
      </c>
      <c r="B45" s="13">
        <f>RTD("esrtd",,"*H",$B$1,_xll.ESFldID(B$2,$A$2),$A$2,,"42")</f>
        <v>40562.229166666664</v>
      </c>
      <c r="C45" s="14">
        <f>RTD("esrtd",,"*H",$B$1,_xll.ESFldID(C$2,$A$2),$A$2,,"42")</f>
        <v>18.61</v>
      </c>
      <c r="D45" s="14">
        <f>RTD("esrtd",,"*H",$B$1,_xll.ESFldID(D$2,$A$2),$A$2,,"42")</f>
        <v>18.580000000000002</v>
      </c>
      <c r="E45" s="14">
        <f>RTD("esrtd",,"*H",$B$1,_xll.ESFldID(E$2,$A$2),$A$2,,"42")</f>
        <v>18.68</v>
      </c>
      <c r="F45" s="15">
        <f>RTD("esrtd",,"*H",$B$1,_xll.ESFldID(F$2,$A$2),$A$2,,"42")</f>
        <v>18.580000000000002</v>
      </c>
      <c r="L45" s="7">
        <v>42</v>
      </c>
      <c r="M45" s="13">
        <v>40562.229166666664</v>
      </c>
      <c r="N45" s="14">
        <v>18.61</v>
      </c>
      <c r="O45" s="14">
        <v>18.580000000000002</v>
      </c>
      <c r="P45" s="14">
        <v>18.68</v>
      </c>
      <c r="Q45" s="15">
        <v>18.580000000000002</v>
      </c>
    </row>
    <row r="46" spans="1:17">
      <c r="A46" s="23">
        <v>43</v>
      </c>
      <c r="B46" s="13">
        <f>RTD("esrtd",,"*H",$B$1,_xll.ESFldID(B$2,$A$2),$A$2,,"43")</f>
        <v>40561.229166666664</v>
      </c>
      <c r="C46" s="14">
        <f>RTD("esrtd",,"*H",$B$1,_xll.ESFldID(C$2,$A$2),$A$2,,"43")</f>
        <v>18.940000000000001</v>
      </c>
      <c r="D46" s="14">
        <f>RTD("esrtd",,"*H",$B$1,_xll.ESFldID(D$2,$A$2),$A$2,,"43")</f>
        <v>18.98</v>
      </c>
      <c r="E46" s="14">
        <f>RTD("esrtd",,"*H",$B$1,_xll.ESFldID(E$2,$A$2),$A$2,,"43")</f>
        <v>18.990000000000002</v>
      </c>
      <c r="F46" s="15">
        <f>RTD("esrtd",,"*H",$B$1,_xll.ESFldID(F$2,$A$2),$A$2,,"43")</f>
        <v>18.920000000000002</v>
      </c>
      <c r="L46" s="7">
        <v>43</v>
      </c>
      <c r="M46" s="13">
        <v>40561.229166666664</v>
      </c>
      <c r="N46" s="14">
        <v>18.940000000000001</v>
      </c>
      <c r="O46" s="14">
        <v>18.98</v>
      </c>
      <c r="P46" s="14">
        <v>18.990000000000002</v>
      </c>
      <c r="Q46" s="15">
        <v>18.920000000000002</v>
      </c>
    </row>
    <row r="47" spans="1:17">
      <c r="A47" s="23">
        <v>44</v>
      </c>
      <c r="B47" s="13">
        <f>RTD("esrtd",,"*H",$B$1,_xll.ESFldID(B$2,$A$2),$A$2,,"44")</f>
        <v>40557.229166666664</v>
      </c>
      <c r="C47" s="14">
        <f>RTD("esrtd",,"*H",$B$1,_xll.ESFldID(C$2,$A$2),$A$2,,"44")</f>
        <v>18.585000000000001</v>
      </c>
      <c r="D47" s="14">
        <f>RTD("esrtd",,"*H",$B$1,_xll.ESFldID(D$2,$A$2),$A$2,,"44")</f>
        <v>18.52</v>
      </c>
      <c r="E47" s="14">
        <f>RTD("esrtd",,"*H",$B$1,_xll.ESFldID(E$2,$A$2),$A$2,,"44")</f>
        <v>18.7</v>
      </c>
      <c r="F47" s="15">
        <f>RTD("esrtd",,"*H",$B$1,_xll.ESFldID(F$2,$A$2),$A$2,,"44")</f>
        <v>18.510000000000002</v>
      </c>
      <c r="L47" s="7">
        <v>44</v>
      </c>
      <c r="M47" s="13">
        <v>40557.229166666664</v>
      </c>
      <c r="N47" s="14">
        <v>18.585000000000001</v>
      </c>
      <c r="O47" s="14">
        <v>18.52</v>
      </c>
      <c r="P47" s="14">
        <v>18.7</v>
      </c>
      <c r="Q47" s="15">
        <v>18.510000000000002</v>
      </c>
    </row>
    <row r="48" spans="1:17">
      <c r="A48" s="23">
        <v>45</v>
      </c>
      <c r="B48" s="13">
        <f>RTD("esrtd",,"*H",$B$1,_xll.ESFldID(B$2,$A$2),$A$2,,"45")</f>
        <v>40556.229166666664</v>
      </c>
      <c r="C48" s="14">
        <f>RTD("esrtd",,"*H",$B$1,_xll.ESFldID(C$2,$A$2),$A$2,,"45")</f>
        <v>18.740000000000002</v>
      </c>
      <c r="D48" s="14">
        <f>RTD("esrtd",,"*H",$B$1,_xll.ESFldID(D$2,$A$2),$A$2,,"45")</f>
        <v>18.71</v>
      </c>
      <c r="E48" s="14">
        <f>RTD("esrtd",,"*H",$B$1,_xll.ESFldID(E$2,$A$2),$A$2,,"45")</f>
        <v>18.740100000000002</v>
      </c>
      <c r="F48" s="15">
        <f>RTD("esrtd",,"*H",$B$1,_xll.ESFldID(F$2,$A$2),$A$2,,"45")</f>
        <v>18.66</v>
      </c>
      <c r="L48" s="7">
        <v>45</v>
      </c>
      <c r="M48" s="13">
        <v>40556.229166666664</v>
      </c>
      <c r="N48" s="14">
        <v>18.740000000000002</v>
      </c>
      <c r="O48" s="14">
        <v>18.71</v>
      </c>
      <c r="P48" s="14">
        <v>18.740100000000002</v>
      </c>
      <c r="Q48" s="15">
        <v>18.66</v>
      </c>
    </row>
    <row r="49" spans="1:17">
      <c r="A49" s="23">
        <v>46</v>
      </c>
      <c r="B49" s="13">
        <f>RTD("esrtd",,"*H",$B$1,_xll.ESFldID(B$2,$A$2),$A$2,,"46")</f>
        <v>40555.229166666664</v>
      </c>
      <c r="C49" s="14">
        <f>RTD("esrtd",,"*H",$B$1,_xll.ESFldID(C$2,$A$2),$A$2,,"46")</f>
        <v>18.510000000000002</v>
      </c>
      <c r="D49" s="14">
        <f>RTD("esrtd",,"*H",$B$1,_xll.ESFldID(D$2,$A$2),$A$2,,"46")</f>
        <v>18.46</v>
      </c>
      <c r="E49" s="14">
        <f>RTD("esrtd",,"*H",$B$1,_xll.ESFldID(E$2,$A$2),$A$2,,"46")</f>
        <v>18.63</v>
      </c>
      <c r="F49" s="15">
        <f>RTD("esrtd",,"*H",$B$1,_xll.ESFldID(F$2,$A$2),$A$2,,"46")</f>
        <v>18.46</v>
      </c>
      <c r="L49" s="7">
        <v>46</v>
      </c>
      <c r="M49" s="13">
        <v>40555.229166666664</v>
      </c>
      <c r="N49" s="14">
        <v>18.510000000000002</v>
      </c>
      <c r="O49" s="14">
        <v>18.46</v>
      </c>
      <c r="P49" s="14">
        <v>18.63</v>
      </c>
      <c r="Q49" s="15">
        <v>18.46</v>
      </c>
    </row>
    <row r="50" spans="1:17">
      <c r="A50" s="23">
        <v>47</v>
      </c>
      <c r="B50" s="13">
        <f>RTD("esrtd",,"*H",$B$1,_xll.ESFldID(B$2,$A$2),$A$2,,"47")</f>
        <v>40554.229166666664</v>
      </c>
      <c r="C50" s="14">
        <f>RTD("esrtd",,"*H",$B$1,_xll.ESFldID(C$2,$A$2),$A$2,,"47")</f>
        <v>18.6584</v>
      </c>
      <c r="D50" s="14">
        <f>RTD("esrtd",,"*H",$B$1,_xll.ESFldID(D$2,$A$2),$A$2,,"47")</f>
        <v>18.59</v>
      </c>
      <c r="E50" s="14">
        <f>RTD("esrtd",,"*H",$B$1,_xll.ESFldID(E$2,$A$2),$A$2,,"47")</f>
        <v>18.72</v>
      </c>
      <c r="F50" s="15">
        <f>RTD("esrtd",,"*H",$B$1,_xll.ESFldID(F$2,$A$2),$A$2,,"47")</f>
        <v>18.59</v>
      </c>
      <c r="L50" s="7">
        <v>47</v>
      </c>
      <c r="M50" s="13">
        <v>40554.229166666664</v>
      </c>
      <c r="N50" s="14">
        <v>18.6584</v>
      </c>
      <c r="O50" s="14">
        <v>18.59</v>
      </c>
      <c r="P50" s="14">
        <v>18.72</v>
      </c>
      <c r="Q50" s="15">
        <v>18.59</v>
      </c>
    </row>
    <row r="51" spans="1:17">
      <c r="A51" s="23">
        <v>48</v>
      </c>
      <c r="B51" s="13">
        <f>RTD("esrtd",,"*H",$B$1,_xll.ESFldID(B$2,$A$2),$A$2,,"48")</f>
        <v>40553.229166666664</v>
      </c>
      <c r="C51" s="14">
        <f>RTD("esrtd",,"*H",$B$1,_xll.ESFldID(C$2,$A$2),$A$2,,"48")</f>
        <v>18.600000000000001</v>
      </c>
      <c r="D51" s="14">
        <f>RTD("esrtd",,"*H",$B$1,_xll.ESFldID(D$2,$A$2),$A$2,,"48")</f>
        <v>18.650000000000002</v>
      </c>
      <c r="E51" s="14">
        <f>RTD("esrtd",,"*H",$B$1,_xll.ESFldID(E$2,$A$2),$A$2,,"48")</f>
        <v>18.68</v>
      </c>
      <c r="F51" s="15">
        <f>RTD("esrtd",,"*H",$B$1,_xll.ESFldID(F$2,$A$2),$A$2,,"48")</f>
        <v>18.580000000000002</v>
      </c>
      <c r="L51" s="7">
        <v>48</v>
      </c>
      <c r="M51" s="13">
        <v>40553.229166666664</v>
      </c>
      <c r="N51" s="14">
        <v>18.600000000000001</v>
      </c>
      <c r="O51" s="14">
        <v>18.650000000000002</v>
      </c>
      <c r="P51" s="14">
        <v>18.68</v>
      </c>
      <c r="Q51" s="15">
        <v>18.580000000000002</v>
      </c>
    </row>
    <row r="52" spans="1:17">
      <c r="A52" s="23">
        <v>49</v>
      </c>
      <c r="B52" s="13">
        <f>RTD("esrtd",,"*H",$B$1,_xll.ESFldID(B$2,$A$2),$A$2,,"49")</f>
        <v>40550.229166666664</v>
      </c>
      <c r="C52" s="14">
        <f>RTD("esrtd",,"*H",$B$1,_xll.ESFldID(C$2,$A$2),$A$2,,"49")</f>
        <v>18.563800000000001</v>
      </c>
      <c r="D52" s="14">
        <f>RTD("esrtd",,"*H",$B$1,_xll.ESFldID(D$2,$A$2),$A$2,,"49")</f>
        <v>18.52</v>
      </c>
      <c r="E52" s="14">
        <f>RTD("esrtd",,"*H",$B$1,_xll.ESFldID(E$2,$A$2),$A$2,,"49")</f>
        <v>18.62</v>
      </c>
      <c r="F52" s="15">
        <f>RTD("esrtd",,"*H",$B$1,_xll.ESFldID(F$2,$A$2),$A$2,,"49")</f>
        <v>18.46</v>
      </c>
      <c r="L52" s="7">
        <v>49</v>
      </c>
      <c r="M52" s="13">
        <v>40550.229166666664</v>
      </c>
      <c r="N52" s="14">
        <v>18.563800000000001</v>
      </c>
      <c r="O52" s="14">
        <v>18.52</v>
      </c>
      <c r="P52" s="14">
        <v>18.62</v>
      </c>
      <c r="Q52" s="15">
        <v>18.46</v>
      </c>
    </row>
    <row r="53" spans="1:17">
      <c r="A53" s="23">
        <v>50</v>
      </c>
      <c r="B53" s="13">
        <f>RTD("esrtd",,"*H",$B$1,_xll.ESFldID(B$2,$A$2),$A$2,,"50")</f>
        <v>40549.229166666664</v>
      </c>
      <c r="C53" s="14">
        <f>RTD("esrtd",,"*H",$B$1,_xll.ESFldID(C$2,$A$2),$A$2,,"50")</f>
        <v>18.71</v>
      </c>
      <c r="D53" s="14">
        <f>RTD("esrtd",,"*H",$B$1,_xll.ESFldID(D$2,$A$2),$A$2,,"50")</f>
        <v>18.7</v>
      </c>
      <c r="E53" s="14">
        <f>RTD("esrtd",,"*H",$B$1,_xll.ESFldID(E$2,$A$2),$A$2,,"50")</f>
        <v>18.73</v>
      </c>
      <c r="F53" s="15">
        <f>RTD("esrtd",,"*H",$B$1,_xll.ESFldID(F$2,$A$2),$A$2,,"50")</f>
        <v>18.64</v>
      </c>
      <c r="L53" s="7">
        <v>50</v>
      </c>
      <c r="M53" s="13">
        <v>40549.229166666664</v>
      </c>
      <c r="N53" s="14">
        <v>18.71</v>
      </c>
      <c r="O53" s="14">
        <v>18.7</v>
      </c>
      <c r="P53" s="14">
        <v>18.73</v>
      </c>
      <c r="Q53" s="15">
        <v>18.64</v>
      </c>
    </row>
    <row r="54" spans="1:17">
      <c r="A54" s="23">
        <v>51</v>
      </c>
      <c r="B54" s="13">
        <f>RTD("esrtd",,"*H",$B$1,_xll.ESFldID(B$2,$A$2),$A$2,,"51")</f>
        <v>40548.229166666664</v>
      </c>
      <c r="C54" s="14">
        <f>RTD("esrtd",,"*H",$B$1,_xll.ESFldID(C$2,$A$2),$A$2,,"51")</f>
        <v>18.510000000000002</v>
      </c>
      <c r="D54" s="14">
        <f>RTD("esrtd",,"*H",$B$1,_xll.ESFldID(D$2,$A$2),$A$2,,"51")</f>
        <v>18.52</v>
      </c>
      <c r="E54" s="14">
        <f>RTD("esrtd",,"*H",$B$1,_xll.ESFldID(E$2,$A$2),$A$2,,"51")</f>
        <v>18.559999999999999</v>
      </c>
      <c r="F54" s="15">
        <f>RTD("esrtd",,"*H",$B$1,_xll.ESFldID(F$2,$A$2),$A$2,,"51")</f>
        <v>18.490000000000002</v>
      </c>
      <c r="L54" s="7">
        <v>51</v>
      </c>
      <c r="M54" s="13">
        <v>40548.229166666664</v>
      </c>
      <c r="N54" s="14">
        <v>18.510000000000002</v>
      </c>
      <c r="O54" s="14">
        <v>18.52</v>
      </c>
      <c r="P54" s="14">
        <v>18.559999999999999</v>
      </c>
      <c r="Q54" s="15">
        <v>18.490000000000002</v>
      </c>
    </row>
    <row r="55" spans="1:17">
      <c r="A55" s="23">
        <v>52</v>
      </c>
      <c r="B55" s="13">
        <f>RTD("esrtd",,"*H",$B$1,_xll.ESFldID(B$2,$A$2),$A$2,,"52")</f>
        <v>40547.229166666664</v>
      </c>
      <c r="C55" s="14">
        <f>RTD("esrtd",,"*H",$B$1,_xll.ESFldID(C$2,$A$2),$A$2,,"52")</f>
        <v>18.32</v>
      </c>
      <c r="D55" s="14">
        <f>RTD("esrtd",,"*H",$B$1,_xll.ESFldID(D$2,$A$2),$A$2,,"52")</f>
        <v>18.34</v>
      </c>
      <c r="E55" s="14">
        <f>RTD("esrtd",,"*H",$B$1,_xll.ESFldID(E$2,$A$2),$A$2,,"52")</f>
        <v>18.350000000000001</v>
      </c>
      <c r="F55" s="15">
        <f>RTD("esrtd",,"*H",$B$1,_xll.ESFldID(F$2,$A$2),$A$2,,"52")</f>
        <v>18.309999999999999</v>
      </c>
      <c r="L55" s="7">
        <v>52</v>
      </c>
      <c r="M55" s="13">
        <v>40547.229166666664</v>
      </c>
      <c r="N55" s="14">
        <v>18.32</v>
      </c>
      <c r="O55" s="14">
        <v>18.34</v>
      </c>
      <c r="P55" s="14">
        <v>18.350000000000001</v>
      </c>
      <c r="Q55" s="15">
        <v>18.309999999999999</v>
      </c>
    </row>
    <row r="56" spans="1:17">
      <c r="A56" s="23">
        <v>53</v>
      </c>
      <c r="B56" s="13">
        <f>RTD("esrtd",,"*H",$B$1,_xll.ESFldID(B$2,$A$2),$A$2,,"53")</f>
        <v>40546.229166666664</v>
      </c>
      <c r="C56" s="14">
        <f>RTD("esrtd",,"*H",$B$1,_xll.ESFldID(C$2,$A$2),$A$2,,"53")</f>
        <v>18.45</v>
      </c>
      <c r="D56" s="14">
        <f>RTD("esrtd",,"*H",$B$1,_xll.ESFldID(D$2,$A$2),$A$2,,"53")</f>
        <v>18.490000000000002</v>
      </c>
      <c r="E56" s="14">
        <f>RTD("esrtd",,"*H",$B$1,_xll.ESFldID(E$2,$A$2),$A$2,,"53")</f>
        <v>18.5</v>
      </c>
      <c r="F56" s="15">
        <f>RTD("esrtd",,"*H",$B$1,_xll.ESFldID(F$2,$A$2),$A$2,,"53")</f>
        <v>18.45</v>
      </c>
      <c r="L56" s="7">
        <v>53</v>
      </c>
      <c r="M56" s="13">
        <v>40546.229166666664</v>
      </c>
      <c r="N56" s="14">
        <v>18.45</v>
      </c>
      <c r="O56" s="14">
        <v>18.490000000000002</v>
      </c>
      <c r="P56" s="14">
        <v>18.5</v>
      </c>
      <c r="Q56" s="15">
        <v>18.45</v>
      </c>
    </row>
    <row r="57" spans="1:17">
      <c r="A57" s="23">
        <v>54</v>
      </c>
      <c r="B57" s="13">
        <f>RTD("esrtd",,"*H",$B$1,_xll.ESFldID(B$2,$A$2),$A$2,,"54")</f>
        <v>40543.229166666664</v>
      </c>
      <c r="C57" s="14">
        <f>RTD("esrtd",,"*H",$B$1,_xll.ESFldID(C$2,$A$2),$A$2,,"54")</f>
        <v>18.14</v>
      </c>
      <c r="D57" s="14">
        <f>RTD("esrtd",,"*H",$B$1,_xll.ESFldID(D$2,$A$2),$A$2,,"54")</f>
        <v>18.150000000000002</v>
      </c>
      <c r="E57" s="14">
        <f>RTD("esrtd",,"*H",$B$1,_xll.ESFldID(E$2,$A$2),$A$2,,"54")</f>
        <v>18.18</v>
      </c>
      <c r="F57" s="15">
        <f>RTD("esrtd",,"*H",$B$1,_xll.ESFldID(F$2,$A$2),$A$2,,"54")</f>
        <v>18.13</v>
      </c>
      <c r="L57" s="7">
        <v>54</v>
      </c>
      <c r="M57" s="13">
        <v>40543.229166666664</v>
      </c>
      <c r="N57" s="14">
        <v>18.14</v>
      </c>
      <c r="O57" s="14">
        <v>18.150000000000002</v>
      </c>
      <c r="P57" s="14">
        <v>18.18</v>
      </c>
      <c r="Q57" s="15">
        <v>18.13</v>
      </c>
    </row>
    <row r="58" spans="1:17">
      <c r="A58" s="23">
        <v>55</v>
      </c>
      <c r="B58" s="13">
        <f>RTD("esrtd",,"*H",$B$1,_xll.ESFldID(B$2,$A$2),$A$2,,"55")</f>
        <v>40542.229166666664</v>
      </c>
      <c r="C58" s="14">
        <f>RTD("esrtd",,"*H",$B$1,_xll.ESFldID(C$2,$A$2),$A$2,,"55")</f>
        <v>18.239900000000002</v>
      </c>
      <c r="D58" s="14">
        <f>RTD("esrtd",,"*H",$B$1,_xll.ESFldID(D$2,$A$2),$A$2,,"55")</f>
        <v>18.32</v>
      </c>
      <c r="E58" s="14">
        <f>RTD("esrtd",,"*H",$B$1,_xll.ESFldID(E$2,$A$2),$A$2,,"55")</f>
        <v>18.350000000000001</v>
      </c>
      <c r="F58" s="15">
        <f>RTD("esrtd",,"*H",$B$1,_xll.ESFldID(F$2,$A$2),$A$2,,"55")</f>
        <v>18.22</v>
      </c>
      <c r="L58" s="7">
        <v>55</v>
      </c>
      <c r="M58" s="13">
        <v>40542.229166666664</v>
      </c>
      <c r="N58" s="14">
        <v>18.239900000000002</v>
      </c>
      <c r="O58" s="14">
        <v>18.32</v>
      </c>
      <c r="P58" s="14">
        <v>18.350000000000001</v>
      </c>
      <c r="Q58" s="15">
        <v>18.22</v>
      </c>
    </row>
    <row r="59" spans="1:17">
      <c r="A59" s="23">
        <v>56</v>
      </c>
      <c r="B59" s="13">
        <f>RTD("esrtd",,"*H",$B$1,_xll.ESFldID(B$2,$A$2),$A$2,,"56")</f>
        <v>40541.229166666664</v>
      </c>
      <c r="C59" s="14">
        <f>RTD("esrtd",,"*H",$B$1,_xll.ESFldID(C$2,$A$2),$A$2,,"56")</f>
        <v>18.37</v>
      </c>
      <c r="D59" s="14">
        <f>RTD("esrtd",,"*H",$B$1,_xll.ESFldID(D$2,$A$2),$A$2,,"56")</f>
        <v>18.34</v>
      </c>
      <c r="E59" s="14">
        <f>RTD("esrtd",,"*H",$B$1,_xll.ESFldID(E$2,$A$2),$A$2,,"56")</f>
        <v>18.41</v>
      </c>
      <c r="F59" s="15">
        <f>RTD("esrtd",,"*H",$B$1,_xll.ESFldID(F$2,$A$2),$A$2,,"56")</f>
        <v>18.3</v>
      </c>
      <c r="L59" s="7">
        <v>56</v>
      </c>
      <c r="M59" s="13">
        <v>40541.229166666664</v>
      </c>
      <c r="N59" s="14">
        <v>18.37</v>
      </c>
      <c r="O59" s="14">
        <v>18.34</v>
      </c>
      <c r="P59" s="14">
        <v>18.41</v>
      </c>
      <c r="Q59" s="15">
        <v>18.3</v>
      </c>
    </row>
    <row r="60" spans="1:17">
      <c r="A60" s="23">
        <v>57</v>
      </c>
      <c r="B60" s="13">
        <f>RTD("esrtd",,"*H",$B$1,_xll.ESFldID(B$2,$A$2),$A$2,,"57")</f>
        <v>40540.229166666664</v>
      </c>
      <c r="C60" s="14">
        <f>RTD("esrtd",,"*H",$B$1,_xll.ESFldID(C$2,$A$2),$A$2,,"57")</f>
        <v>18.2</v>
      </c>
      <c r="D60" s="14">
        <f>RTD("esrtd",,"*H",$B$1,_xll.ESFldID(D$2,$A$2),$A$2,,"57")</f>
        <v>18.21</v>
      </c>
      <c r="E60" s="14">
        <f>RTD("esrtd",,"*H",$B$1,_xll.ESFldID(E$2,$A$2),$A$2,,"57")</f>
        <v>18.245000000000001</v>
      </c>
      <c r="F60" s="15">
        <f>RTD("esrtd",,"*H",$B$1,_xll.ESFldID(F$2,$A$2),$A$2,,"57")</f>
        <v>18.2</v>
      </c>
      <c r="L60" s="7">
        <v>57</v>
      </c>
      <c r="M60" s="13">
        <v>40540.229166666664</v>
      </c>
      <c r="N60" s="14">
        <v>18.2</v>
      </c>
      <c r="O60" s="14">
        <v>18.21</v>
      </c>
      <c r="P60" s="14">
        <v>18.245000000000001</v>
      </c>
      <c r="Q60" s="15">
        <v>18.2</v>
      </c>
    </row>
    <row r="61" spans="1:17">
      <c r="A61" s="23">
        <v>58</v>
      </c>
      <c r="B61" s="13">
        <f>RTD("esrtd",,"*H",$B$1,_xll.ESFldID(B$2,$A$2),$A$2,,"58")</f>
        <v>40539.229166666664</v>
      </c>
      <c r="C61" s="14">
        <f>RTD("esrtd",,"*H",$B$1,_xll.ESFldID(C$2,$A$2),$A$2,,"58")</f>
        <v>17.944300000000002</v>
      </c>
      <c r="D61" s="14">
        <f>RTD("esrtd",,"*H",$B$1,_xll.ESFldID(D$2,$A$2),$A$2,,"58")</f>
        <v>17.96</v>
      </c>
      <c r="E61" s="14">
        <f>RTD("esrtd",,"*H",$B$1,_xll.ESFldID(E$2,$A$2),$A$2,,"58")</f>
        <v>17.97</v>
      </c>
      <c r="F61" s="15">
        <f>RTD("esrtd",,"*H",$B$1,_xll.ESFldID(F$2,$A$2),$A$2,,"58")</f>
        <v>17.91</v>
      </c>
      <c r="L61" s="7">
        <v>58</v>
      </c>
      <c r="M61" s="13">
        <v>40539.229166666664</v>
      </c>
      <c r="N61" s="14">
        <v>17.944300000000002</v>
      </c>
      <c r="O61" s="14">
        <v>17.96</v>
      </c>
      <c r="P61" s="14">
        <v>17.97</v>
      </c>
      <c r="Q61" s="15">
        <v>17.91</v>
      </c>
    </row>
    <row r="62" spans="1:17">
      <c r="A62" s="23">
        <v>59</v>
      </c>
      <c r="B62" s="13">
        <f>RTD("esrtd",,"*H",$B$1,_xll.ESFldID(B$2,$A$2),$A$2,,"59")</f>
        <v>40535.229166666664</v>
      </c>
      <c r="C62" s="14">
        <f>RTD("esrtd",,"*H",$B$1,_xll.ESFldID(C$2,$A$2),$A$2,,"59")</f>
        <v>18</v>
      </c>
      <c r="D62" s="14">
        <f>RTD("esrtd",,"*H",$B$1,_xll.ESFldID(D$2,$A$2),$A$2,,"59")</f>
        <v>17.97</v>
      </c>
      <c r="E62" s="14">
        <f>RTD("esrtd",,"*H",$B$1,_xll.ESFldID(E$2,$A$2),$A$2,,"59")</f>
        <v>18.02</v>
      </c>
      <c r="F62" s="15">
        <f>RTD("esrtd",,"*H",$B$1,_xll.ESFldID(F$2,$A$2),$A$2,,"59")</f>
        <v>17.96</v>
      </c>
      <c r="L62" s="7">
        <v>59</v>
      </c>
      <c r="M62" s="13">
        <v>40535.229166666664</v>
      </c>
      <c r="N62" s="14">
        <v>18</v>
      </c>
      <c r="O62" s="14">
        <v>17.97</v>
      </c>
      <c r="P62" s="14">
        <v>18.02</v>
      </c>
      <c r="Q62" s="15">
        <v>17.96</v>
      </c>
    </row>
    <row r="63" spans="1:17">
      <c r="A63" s="23">
        <v>60</v>
      </c>
      <c r="B63" s="13">
        <f>RTD("esrtd",,"*H",$B$1,_xll.ESFldID(B$2,$A$2),$A$2,,"60")</f>
        <v>40534.229166666664</v>
      </c>
      <c r="C63" s="14">
        <f>RTD("esrtd",,"*H",$B$1,_xll.ESFldID(C$2,$A$2),$A$2,,"60")</f>
        <v>17.87</v>
      </c>
      <c r="D63" s="14">
        <f>RTD("esrtd",,"*H",$B$1,_xll.ESFldID(D$2,$A$2),$A$2,,"60")</f>
        <v>17.850000000000001</v>
      </c>
      <c r="E63" s="14">
        <f>RTD("esrtd",,"*H",$B$1,_xll.ESFldID(E$2,$A$2),$A$2,,"60")</f>
        <v>17.87</v>
      </c>
      <c r="F63" s="15">
        <f>RTD("esrtd",,"*H",$B$1,_xll.ESFldID(F$2,$A$2),$A$2,,"60")</f>
        <v>17.8</v>
      </c>
      <c r="L63" s="7">
        <v>60</v>
      </c>
      <c r="M63" s="13">
        <v>40534.229166666664</v>
      </c>
      <c r="N63" s="14">
        <v>17.87</v>
      </c>
      <c r="O63" s="14">
        <v>17.850000000000001</v>
      </c>
      <c r="P63" s="14">
        <v>17.87</v>
      </c>
      <c r="Q63" s="15">
        <v>17.8</v>
      </c>
    </row>
    <row r="64" spans="1:17">
      <c r="A64" s="23">
        <v>61</v>
      </c>
      <c r="B64" s="13">
        <f>RTD("esrtd",,"*H",$B$1,_xll.ESFldID(B$2,$A$2),$A$2,,"61")</f>
        <v>40533.229166666664</v>
      </c>
      <c r="C64" s="14">
        <f>RTD("esrtd",,"*H",$B$1,_xll.ESFldID(C$2,$A$2),$A$2,,"61")</f>
        <v>17.799900000000001</v>
      </c>
      <c r="D64" s="14">
        <f>RTD("esrtd",,"*H",$B$1,_xll.ESFldID(D$2,$A$2),$A$2,,"61")</f>
        <v>17.78</v>
      </c>
      <c r="E64" s="14">
        <f>RTD("esrtd",,"*H",$B$1,_xll.ESFldID(E$2,$A$2),$A$2,,"61")</f>
        <v>17.8</v>
      </c>
      <c r="F64" s="15">
        <f>RTD("esrtd",,"*H",$B$1,_xll.ESFldID(F$2,$A$2),$A$2,,"61")</f>
        <v>17.740000000000002</v>
      </c>
      <c r="L64" s="7">
        <v>61</v>
      </c>
      <c r="M64" s="13">
        <v>40533.229166666664</v>
      </c>
      <c r="N64" s="14">
        <v>17.799900000000001</v>
      </c>
      <c r="O64" s="14">
        <v>17.78</v>
      </c>
      <c r="P64" s="14">
        <v>17.8</v>
      </c>
      <c r="Q64" s="15">
        <v>17.740000000000002</v>
      </c>
    </row>
    <row r="65" spans="1:17">
      <c r="A65" s="23">
        <v>62</v>
      </c>
      <c r="B65" s="13">
        <f>RTD("esrtd",,"*H",$B$1,_xll.ESFldID(B$2,$A$2),$A$2,,"62")</f>
        <v>40532.229166666664</v>
      </c>
      <c r="C65" s="14">
        <f>RTD("esrtd",,"*H",$B$1,_xll.ESFldID(C$2,$A$2),$A$2,,"62")</f>
        <v>17.748000000000001</v>
      </c>
      <c r="D65" s="14">
        <f>RTD("esrtd",,"*H",$B$1,_xll.ESFldID(D$2,$A$2),$A$2,,"62")</f>
        <v>17.79</v>
      </c>
      <c r="E65" s="14">
        <f>RTD("esrtd",,"*H",$B$1,_xll.ESFldID(E$2,$A$2),$A$2,,"62")</f>
        <v>17.8</v>
      </c>
      <c r="F65" s="15">
        <f>RTD("esrtd",,"*H",$B$1,_xll.ESFldID(F$2,$A$2),$A$2,,"62")</f>
        <v>17.740000000000002</v>
      </c>
      <c r="L65" s="7">
        <v>62</v>
      </c>
      <c r="M65" s="13">
        <v>40532.229166666664</v>
      </c>
      <c r="N65" s="14">
        <v>17.748000000000001</v>
      </c>
      <c r="O65" s="14">
        <v>17.79</v>
      </c>
      <c r="P65" s="14">
        <v>17.8</v>
      </c>
      <c r="Q65" s="15">
        <v>17.740000000000002</v>
      </c>
    </row>
    <row r="66" spans="1:17">
      <c r="A66" s="23">
        <v>63</v>
      </c>
      <c r="B66" s="13">
        <f>RTD("esrtd",,"*H",$B$1,_xll.ESFldID(B$2,$A$2),$A$2,,"63")</f>
        <v>40529.229166666664</v>
      </c>
      <c r="C66" s="14">
        <f>RTD("esrtd",,"*H",$B$1,_xll.ESFldID(C$2,$A$2),$A$2,,"63")</f>
        <v>17.760000000000002</v>
      </c>
      <c r="D66" s="14">
        <f>RTD("esrtd",,"*H",$B$1,_xll.ESFldID(D$2,$A$2),$A$2,,"63")</f>
        <v>17.73</v>
      </c>
      <c r="E66" s="14">
        <f>RTD("esrtd",,"*H",$B$1,_xll.ESFldID(E$2,$A$2),$A$2,,"63")</f>
        <v>17.760000000000002</v>
      </c>
      <c r="F66" s="15">
        <f>RTD("esrtd",,"*H",$B$1,_xll.ESFldID(F$2,$A$2),$A$2,,"63")</f>
        <v>17.73</v>
      </c>
      <c r="L66" s="7">
        <v>63</v>
      </c>
      <c r="M66" s="13">
        <v>40529.229166666664</v>
      </c>
      <c r="N66" s="14">
        <v>17.760000000000002</v>
      </c>
      <c r="O66" s="14">
        <v>17.73</v>
      </c>
      <c r="P66" s="14">
        <v>17.760000000000002</v>
      </c>
      <c r="Q66" s="15">
        <v>17.73</v>
      </c>
    </row>
    <row r="67" spans="1:17">
      <c r="A67" s="23">
        <v>64</v>
      </c>
      <c r="B67" s="13">
        <f>RTD("esrtd",,"*H",$B$1,_xll.ESFldID(B$2,$A$2),$A$2,,"64")</f>
        <v>40528.229166666664</v>
      </c>
      <c r="C67" s="14">
        <f>RTD("esrtd",,"*H",$B$1,_xll.ESFldID(C$2,$A$2),$A$2,,"64")</f>
        <v>17.54</v>
      </c>
      <c r="D67" s="14">
        <f>RTD("esrtd",,"*H",$B$1,_xll.ESFldID(D$2,$A$2),$A$2,,"64")</f>
        <v>17.48</v>
      </c>
      <c r="E67" s="14">
        <f>RTD("esrtd",,"*H",$B$1,_xll.ESFldID(E$2,$A$2),$A$2,,"64")</f>
        <v>17.57</v>
      </c>
      <c r="F67" s="15">
        <f>RTD("esrtd",,"*H",$B$1,_xll.ESFldID(F$2,$A$2),$A$2,,"64")</f>
        <v>17.46</v>
      </c>
      <c r="L67" s="7">
        <v>64</v>
      </c>
      <c r="M67" s="13">
        <v>40528.229166666664</v>
      </c>
      <c r="N67" s="14">
        <v>17.54</v>
      </c>
      <c r="O67" s="14">
        <v>17.48</v>
      </c>
      <c r="P67" s="14">
        <v>17.57</v>
      </c>
      <c r="Q67" s="15">
        <v>17.46</v>
      </c>
    </row>
    <row r="68" spans="1:17">
      <c r="A68" s="23">
        <v>65</v>
      </c>
      <c r="B68" s="13">
        <f>RTD("esrtd",,"*H",$B$1,_xll.ESFldID(B$2,$A$2),$A$2,,"65")</f>
        <v>40527.229166666664</v>
      </c>
      <c r="C68" s="14">
        <f>RTD("esrtd",,"*H",$B$1,_xll.ESFldID(C$2,$A$2),$A$2,,"65")</f>
        <v>17.59</v>
      </c>
      <c r="D68" s="14">
        <f>RTD("esrtd",,"*H",$B$1,_xll.ESFldID(D$2,$A$2),$A$2,,"65")</f>
        <v>17.690000000000001</v>
      </c>
      <c r="E68" s="14">
        <f>RTD("esrtd",,"*H",$B$1,_xll.ESFldID(E$2,$A$2),$A$2,,"65")</f>
        <v>17.740000000000002</v>
      </c>
      <c r="F68" s="15">
        <f>RTD("esrtd",,"*H",$B$1,_xll.ESFldID(F$2,$A$2),$A$2,,"65")</f>
        <v>17.59</v>
      </c>
      <c r="L68" s="7">
        <v>65</v>
      </c>
      <c r="M68" s="13">
        <v>40527.229166666664</v>
      </c>
      <c r="N68" s="14">
        <v>17.59</v>
      </c>
      <c r="O68" s="14">
        <v>17.690000000000001</v>
      </c>
      <c r="P68" s="14">
        <v>17.740000000000002</v>
      </c>
      <c r="Q68" s="15">
        <v>17.59</v>
      </c>
    </row>
    <row r="69" spans="1:17">
      <c r="A69" s="23">
        <v>66</v>
      </c>
      <c r="B69" s="13">
        <f>RTD("esrtd",,"*H",$B$1,_xll.ESFldID(B$2,$A$2),$A$2,,"66")</f>
        <v>40526.229166666664</v>
      </c>
      <c r="C69" s="14">
        <f>RTD("esrtd",,"*H",$B$1,_xll.ESFldID(C$2,$A$2),$A$2,,"66")</f>
        <v>17.720100000000002</v>
      </c>
      <c r="D69" s="14">
        <f>RTD("esrtd",,"*H",$B$1,_xll.ESFldID(D$2,$A$2),$A$2,,"66")</f>
        <v>17.59</v>
      </c>
      <c r="E69" s="14">
        <f>RTD("esrtd",,"*H",$B$1,_xll.ESFldID(E$2,$A$2),$A$2,,"66")</f>
        <v>17.73</v>
      </c>
      <c r="F69" s="15">
        <f>RTD("esrtd",,"*H",$B$1,_xll.ESFldID(F$2,$A$2),$A$2,,"66")</f>
        <v>17.59</v>
      </c>
      <c r="L69" s="7">
        <v>66</v>
      </c>
      <c r="M69" s="13">
        <v>40526.229166666664</v>
      </c>
      <c r="N69" s="14">
        <v>17.720100000000002</v>
      </c>
      <c r="O69" s="14">
        <v>17.59</v>
      </c>
      <c r="P69" s="14">
        <v>17.73</v>
      </c>
      <c r="Q69" s="15">
        <v>17.59</v>
      </c>
    </row>
    <row r="70" spans="1:17">
      <c r="A70" s="23">
        <v>67</v>
      </c>
      <c r="B70" s="13">
        <f>RTD("esrtd",,"*H",$B$1,_xll.ESFldID(B$2,$A$2),$A$2,,"67")</f>
        <v>40525.229166666664</v>
      </c>
      <c r="C70" s="14">
        <f>RTD("esrtd",,"*H",$B$1,_xll.ESFldID(C$2,$A$2),$A$2,,"67")</f>
        <v>17.89</v>
      </c>
      <c r="D70" s="14">
        <f>RTD("esrtd",,"*H",$B$1,_xll.ESFldID(D$2,$A$2),$A$2,,"67")</f>
        <v>17.850000000000001</v>
      </c>
      <c r="E70" s="14">
        <f>RTD("esrtd",,"*H",$B$1,_xll.ESFldID(E$2,$A$2),$A$2,,"67")</f>
        <v>17.93</v>
      </c>
      <c r="F70" s="15">
        <f>RTD("esrtd",,"*H",$B$1,_xll.ESFldID(F$2,$A$2),$A$2,,"67")</f>
        <v>17.8</v>
      </c>
      <c r="L70" s="7">
        <v>67</v>
      </c>
      <c r="M70" s="13">
        <v>40525.229166666664</v>
      </c>
      <c r="N70" s="14">
        <v>17.89</v>
      </c>
      <c r="O70" s="14">
        <v>17.850000000000001</v>
      </c>
      <c r="P70" s="14">
        <v>17.93</v>
      </c>
      <c r="Q70" s="15">
        <v>17.8</v>
      </c>
    </row>
    <row r="71" spans="1:17">
      <c r="A71" s="23">
        <v>68</v>
      </c>
      <c r="B71" s="13">
        <f>RTD("esrtd",,"*H",$B$1,_xll.ESFldID(B$2,$A$2),$A$2,,"68")</f>
        <v>40522.229166666664</v>
      </c>
      <c r="C71" s="14">
        <f>RTD("esrtd",,"*H",$B$1,_xll.ESFldID(C$2,$A$2),$A$2,,"68")</f>
        <v>17.22</v>
      </c>
      <c r="D71" s="14">
        <f>RTD("esrtd",,"*H",$B$1,_xll.ESFldID(D$2,$A$2),$A$2,,"68")</f>
        <v>17.240000000000002</v>
      </c>
      <c r="E71" s="14">
        <f>RTD("esrtd",,"*H",$B$1,_xll.ESFldID(E$2,$A$2),$A$2,,"68")</f>
        <v>17.25</v>
      </c>
      <c r="F71" s="15">
        <f>RTD("esrtd",,"*H",$B$1,_xll.ESFldID(F$2,$A$2),$A$2,,"68")</f>
        <v>17.18</v>
      </c>
      <c r="L71" s="7">
        <v>68</v>
      </c>
      <c r="M71" s="13">
        <v>40522.229166666664</v>
      </c>
      <c r="N71" s="14">
        <v>17.22</v>
      </c>
      <c r="O71" s="14">
        <v>17.240000000000002</v>
      </c>
      <c r="P71" s="14">
        <v>17.25</v>
      </c>
      <c r="Q71" s="15">
        <v>17.18</v>
      </c>
    </row>
    <row r="72" spans="1:17">
      <c r="A72" s="23">
        <v>69</v>
      </c>
      <c r="B72" s="13">
        <f>RTD("esrtd",,"*H",$B$1,_xll.ESFldID(B$2,$A$2),$A$2,,"69")</f>
        <v>40521.229166666664</v>
      </c>
      <c r="C72" s="14">
        <f>RTD("esrtd",,"*H",$B$1,_xll.ESFldID(C$2,$A$2),$A$2,,"69")</f>
        <v>17.21</v>
      </c>
      <c r="D72" s="14">
        <f>RTD("esrtd",,"*H",$B$1,_xll.ESFldID(D$2,$A$2),$A$2,,"69")</f>
        <v>17.150000000000002</v>
      </c>
      <c r="E72" s="14">
        <f>RTD("esrtd",,"*H",$B$1,_xll.ESFldID(E$2,$A$2),$A$2,,"69")</f>
        <v>17.22</v>
      </c>
      <c r="F72" s="15">
        <f>RTD("esrtd",,"*H",$B$1,_xll.ESFldID(F$2,$A$2),$A$2,,"69")</f>
        <v>17.04</v>
      </c>
      <c r="L72" s="7">
        <v>69</v>
      </c>
      <c r="M72" s="13">
        <v>40521.229166666664</v>
      </c>
      <c r="N72" s="14">
        <v>17.21</v>
      </c>
      <c r="O72" s="14">
        <v>17.150000000000002</v>
      </c>
      <c r="P72" s="14">
        <v>17.22</v>
      </c>
      <c r="Q72" s="15">
        <v>17.04</v>
      </c>
    </row>
    <row r="73" spans="1:17">
      <c r="A73" s="23">
        <v>70</v>
      </c>
      <c r="B73" s="13">
        <f>RTD("esrtd",,"*H",$B$1,_xll.ESFldID(B$2,$A$2),$A$2,,"70")</f>
        <v>40520.229166666664</v>
      </c>
      <c r="C73" s="14">
        <f>RTD("esrtd",,"*H",$B$1,_xll.ESFldID(C$2,$A$2),$A$2,,"70")</f>
        <v>16.992000000000001</v>
      </c>
      <c r="D73" s="14">
        <f>RTD("esrtd",,"*H",$B$1,_xll.ESFldID(D$2,$A$2),$A$2,,"70")</f>
        <v>17.059999999999999</v>
      </c>
      <c r="E73" s="14">
        <f>RTD("esrtd",,"*H",$B$1,_xll.ESFldID(E$2,$A$2),$A$2,,"70")</f>
        <v>17.100000000000001</v>
      </c>
      <c r="F73" s="15">
        <f>RTD("esrtd",,"*H",$B$1,_xll.ESFldID(F$2,$A$2),$A$2,,"70")</f>
        <v>16.990000000000002</v>
      </c>
      <c r="L73" s="7">
        <v>70</v>
      </c>
      <c r="M73" s="13">
        <v>40520.229166666664</v>
      </c>
      <c r="N73" s="14">
        <v>16.992000000000001</v>
      </c>
      <c r="O73" s="14">
        <v>17.059999999999999</v>
      </c>
      <c r="P73" s="14">
        <v>17.100000000000001</v>
      </c>
      <c r="Q73" s="15">
        <v>16.990000000000002</v>
      </c>
    </row>
    <row r="74" spans="1:17">
      <c r="A74" s="23">
        <v>71</v>
      </c>
      <c r="B74" s="13">
        <f>RTD("esrtd",,"*H",$B$1,_xll.ESFldID(B$2,$A$2),$A$2,,"71")</f>
        <v>40519.229166666664</v>
      </c>
      <c r="C74" s="14">
        <f>RTD("esrtd",,"*H",$B$1,_xll.ESFldID(C$2,$A$2),$A$2,,"71")</f>
        <v>16.940000000000001</v>
      </c>
      <c r="D74" s="14">
        <f>RTD("esrtd",,"*H",$B$1,_xll.ESFldID(D$2,$A$2),$A$2,,"71")</f>
        <v>16.899999999999999</v>
      </c>
      <c r="E74" s="14">
        <f>RTD("esrtd",,"*H",$B$1,_xll.ESFldID(E$2,$A$2),$A$2,,"71")</f>
        <v>16.990000000000002</v>
      </c>
      <c r="F74" s="15">
        <f>RTD("esrtd",,"*H",$B$1,_xll.ESFldID(F$2,$A$2),$A$2,,"71")</f>
        <v>16.88</v>
      </c>
      <c r="L74" s="7">
        <v>71</v>
      </c>
      <c r="M74" s="13">
        <v>40519.229166666664</v>
      </c>
      <c r="N74" s="14">
        <v>16.940000000000001</v>
      </c>
      <c r="O74" s="14">
        <v>16.899999999999999</v>
      </c>
      <c r="P74" s="14">
        <v>16.990000000000002</v>
      </c>
      <c r="Q74" s="15">
        <v>16.88</v>
      </c>
    </row>
    <row r="75" spans="1:17">
      <c r="A75" s="23">
        <v>72</v>
      </c>
      <c r="B75" s="13">
        <f>RTD("esrtd",,"*H",$B$1,_xll.ESFldID(B$2,$A$2),$A$2,,"72")</f>
        <v>40518.229166666664</v>
      </c>
      <c r="C75" s="14">
        <f>RTD("esrtd",,"*H",$B$1,_xll.ESFldID(C$2,$A$2),$A$2,,"72")</f>
        <v>16.71</v>
      </c>
      <c r="D75" s="14">
        <f>RTD("esrtd",,"*H",$B$1,_xll.ESFldID(D$2,$A$2),$A$2,,"72")</f>
        <v>16.72</v>
      </c>
      <c r="E75" s="14">
        <f>RTD("esrtd",,"*H",$B$1,_xll.ESFldID(E$2,$A$2),$A$2,,"72")</f>
        <v>16.75</v>
      </c>
      <c r="F75" s="15">
        <f>RTD("esrtd",,"*H",$B$1,_xll.ESFldID(F$2,$A$2),$A$2,,"72")</f>
        <v>16.670000000000002</v>
      </c>
      <c r="L75" s="7">
        <v>72</v>
      </c>
      <c r="M75" s="13">
        <v>40518.229166666664</v>
      </c>
      <c r="N75" s="14">
        <v>16.71</v>
      </c>
      <c r="O75" s="14">
        <v>16.72</v>
      </c>
      <c r="P75" s="14">
        <v>16.75</v>
      </c>
      <c r="Q75" s="15">
        <v>16.670000000000002</v>
      </c>
    </row>
    <row r="76" spans="1:17">
      <c r="A76" s="23">
        <v>73</v>
      </c>
      <c r="B76" s="13">
        <f>RTD("esrtd",,"*H",$B$1,_xll.ESFldID(B$2,$A$2),$A$2,,"73")</f>
        <v>40515.229166666664</v>
      </c>
      <c r="C76" s="14">
        <f>RTD("esrtd",,"*H",$B$1,_xll.ESFldID(C$2,$A$2),$A$2,,"73")</f>
        <v>16.490000000000002</v>
      </c>
      <c r="D76" s="14">
        <f>RTD("esrtd",,"*H",$B$1,_xll.ESFldID(D$2,$A$2),$A$2,,"73")</f>
        <v>16.7</v>
      </c>
      <c r="E76" s="14">
        <f>RTD("esrtd",,"*H",$B$1,_xll.ESFldID(E$2,$A$2),$A$2,,"73")</f>
        <v>16.75</v>
      </c>
      <c r="F76" s="15">
        <f>RTD("esrtd",,"*H",$B$1,_xll.ESFldID(F$2,$A$2),$A$2,,"73")</f>
        <v>16.36</v>
      </c>
      <c r="L76" s="7">
        <v>73</v>
      </c>
      <c r="M76" s="13">
        <v>40515.229166666664</v>
      </c>
      <c r="N76" s="14">
        <v>16.490000000000002</v>
      </c>
      <c r="O76" s="14">
        <v>16.7</v>
      </c>
      <c r="P76" s="14">
        <v>16.75</v>
      </c>
      <c r="Q76" s="15">
        <v>16.36</v>
      </c>
    </row>
    <row r="77" spans="1:17">
      <c r="A77" s="23">
        <v>74</v>
      </c>
      <c r="B77" s="13">
        <f>RTD("esrtd",,"*H",$B$1,_xll.ESFldID(B$2,$A$2),$A$2,,"74")</f>
        <v>40514.229166666664</v>
      </c>
      <c r="C77" s="14">
        <f>RTD("esrtd",,"*H",$B$1,_xll.ESFldID(C$2,$A$2),$A$2,,"74")</f>
        <v>16.350000000000001</v>
      </c>
      <c r="D77" s="14">
        <f>RTD("esrtd",,"*H",$B$1,_xll.ESFldID(D$2,$A$2),$A$2,,"74")</f>
        <v>16.36</v>
      </c>
      <c r="E77" s="14">
        <f>RTD("esrtd",,"*H",$B$1,_xll.ESFldID(E$2,$A$2),$A$2,,"74")</f>
        <v>16.37</v>
      </c>
      <c r="F77" s="15">
        <f>RTD("esrtd",,"*H",$B$1,_xll.ESFldID(F$2,$A$2),$A$2,,"74")</f>
        <v>16.27</v>
      </c>
      <c r="L77" s="7">
        <v>74</v>
      </c>
      <c r="M77" s="13">
        <v>40514.229166666664</v>
      </c>
      <c r="N77" s="14">
        <v>16.350000000000001</v>
      </c>
      <c r="O77" s="14">
        <v>16.36</v>
      </c>
      <c r="P77" s="14">
        <v>16.37</v>
      </c>
      <c r="Q77" s="15">
        <v>16.27</v>
      </c>
    </row>
    <row r="78" spans="1:17">
      <c r="A78" s="23">
        <v>75</v>
      </c>
      <c r="B78" s="13">
        <f>RTD("esrtd",,"*H",$B$1,_xll.ESFldID(B$2,$A$2),$A$2,,"75")</f>
        <v>40513.229166666664</v>
      </c>
      <c r="C78" s="14">
        <f>RTD("esrtd",,"*H",$B$1,_xll.ESFldID(C$2,$A$2),$A$2,,"75")</f>
        <v>16.059999999999999</v>
      </c>
      <c r="D78" s="14">
        <f>RTD("esrtd",,"*H",$B$1,_xll.ESFldID(D$2,$A$2),$A$2,,"75")</f>
        <v>16.03</v>
      </c>
      <c r="E78" s="14">
        <f>RTD("esrtd",,"*H",$B$1,_xll.ESFldID(E$2,$A$2),$A$2,,"75")</f>
        <v>16.079999999999998</v>
      </c>
      <c r="F78" s="15">
        <f>RTD("esrtd",,"*H",$B$1,_xll.ESFldID(F$2,$A$2),$A$2,,"75")</f>
        <v>16.03</v>
      </c>
      <c r="L78" s="7">
        <v>75</v>
      </c>
      <c r="M78" s="13">
        <v>40513.229166666664</v>
      </c>
      <c r="N78" s="14">
        <v>16.059999999999999</v>
      </c>
      <c r="O78" s="14">
        <v>16.03</v>
      </c>
      <c r="P78" s="14">
        <v>16.079999999999998</v>
      </c>
      <c r="Q78" s="15">
        <v>16.03</v>
      </c>
    </row>
    <row r="79" spans="1:17">
      <c r="A79" s="23">
        <v>76</v>
      </c>
      <c r="B79" s="13">
        <f>RTD("esrtd",,"*H",$B$1,_xll.ESFldID(B$2,$A$2),$A$2,,"76")</f>
        <v>40512.229166666664</v>
      </c>
      <c r="C79" s="14">
        <f>RTD("esrtd",,"*H",$B$1,_xll.ESFldID(C$2,$A$2),$A$2,,"76")</f>
        <v>15.75</v>
      </c>
      <c r="D79" s="14">
        <f>RTD("esrtd",,"*H",$B$1,_xll.ESFldID(D$2,$A$2),$A$2,,"76")</f>
        <v>15.75</v>
      </c>
      <c r="E79" s="14">
        <f>RTD("esrtd",,"*H",$B$1,_xll.ESFldID(E$2,$A$2),$A$2,,"76")</f>
        <v>15.8</v>
      </c>
      <c r="F79" s="15">
        <f>RTD("esrtd",,"*H",$B$1,_xll.ESFldID(F$2,$A$2),$A$2,,"76")</f>
        <v>15.72</v>
      </c>
      <c r="L79" s="7">
        <v>76</v>
      </c>
      <c r="M79" s="13">
        <v>40512.229166666664</v>
      </c>
      <c r="N79" s="14">
        <v>15.75</v>
      </c>
      <c r="O79" s="14">
        <v>15.75</v>
      </c>
      <c r="P79" s="14">
        <v>15.8</v>
      </c>
      <c r="Q79" s="15">
        <v>15.72</v>
      </c>
    </row>
    <row r="80" spans="1:17">
      <c r="A80" s="23">
        <v>77</v>
      </c>
      <c r="B80" s="13">
        <f>RTD("esrtd",,"*H",$B$1,_xll.ESFldID(B$2,$A$2),$A$2,,"77")</f>
        <v>40511.229166666664</v>
      </c>
      <c r="C80" s="14">
        <f>RTD("esrtd",,"*H",$B$1,_xll.ESFldID(C$2,$A$2),$A$2,,"77")</f>
        <v>15.73</v>
      </c>
      <c r="D80" s="14">
        <f>RTD("esrtd",,"*H",$B$1,_xll.ESFldID(D$2,$A$2),$A$2,,"77")</f>
        <v>15.72</v>
      </c>
      <c r="E80" s="14">
        <f>RTD("esrtd",,"*H",$B$1,_xll.ESFldID(E$2,$A$2),$A$2,,"77")</f>
        <v>15.75</v>
      </c>
      <c r="F80" s="15">
        <f>RTD("esrtd",,"*H",$B$1,_xll.ESFldID(F$2,$A$2),$A$2,,"77")</f>
        <v>15.72</v>
      </c>
      <c r="L80" s="7">
        <v>77</v>
      </c>
      <c r="M80" s="13">
        <v>40511.229166666664</v>
      </c>
      <c r="N80" s="14">
        <v>15.73</v>
      </c>
      <c r="O80" s="14">
        <v>15.72</v>
      </c>
      <c r="P80" s="14">
        <v>15.75</v>
      </c>
      <c r="Q80" s="15">
        <v>15.72</v>
      </c>
    </row>
    <row r="81" spans="1:17">
      <c r="A81" s="23">
        <v>78</v>
      </c>
      <c r="B81" s="13">
        <f>RTD("esrtd",,"*H",$B$1,_xll.ESFldID(B$2,$A$2),$A$2,,"78")</f>
        <v>40508.229166666664</v>
      </c>
      <c r="C81" s="14">
        <f>RTD("esrtd",,"*H",$B$1,_xll.ESFldID(C$2,$A$2),$A$2,,"78")</f>
        <v>15.81</v>
      </c>
      <c r="D81" s="14">
        <f>RTD("esrtd",,"*H",$B$1,_xll.ESFldID(D$2,$A$2),$A$2,,"78")</f>
        <v>15.78</v>
      </c>
      <c r="E81" s="14">
        <f>RTD("esrtd",,"*H",$B$1,_xll.ESFldID(E$2,$A$2),$A$2,,"78")</f>
        <v>15.85</v>
      </c>
      <c r="F81" s="15">
        <f>RTD("esrtd",,"*H",$B$1,_xll.ESFldID(F$2,$A$2),$A$2,,"78")</f>
        <v>15.76</v>
      </c>
      <c r="L81" s="7">
        <v>78</v>
      </c>
      <c r="M81" s="13">
        <v>40508.229166666664</v>
      </c>
      <c r="N81" s="14">
        <v>15.81</v>
      </c>
      <c r="O81" s="14">
        <v>15.78</v>
      </c>
      <c r="P81" s="14">
        <v>15.85</v>
      </c>
      <c r="Q81" s="15">
        <v>15.76</v>
      </c>
    </row>
    <row r="82" spans="1:17">
      <c r="A82" s="23">
        <v>79</v>
      </c>
      <c r="B82" s="13">
        <f>RTD("esrtd",,"*H",$B$1,_xll.ESFldID(B$2,$A$2),$A$2,,"79")</f>
        <v>40506.229166666664</v>
      </c>
      <c r="C82" s="14">
        <f>RTD("esrtd",,"*H",$B$1,_xll.ESFldID(C$2,$A$2),$A$2,,"79")</f>
        <v>15.805</v>
      </c>
      <c r="D82" s="14">
        <f>RTD("esrtd",,"*H",$B$1,_xll.ESFldID(D$2,$A$2),$A$2,,"79")</f>
        <v>15.83</v>
      </c>
      <c r="E82" s="14">
        <f>RTD("esrtd",,"*H",$B$1,_xll.ESFldID(E$2,$A$2),$A$2,,"79")</f>
        <v>15.88</v>
      </c>
      <c r="F82" s="15">
        <f>RTD("esrtd",,"*H",$B$1,_xll.ESFldID(F$2,$A$2),$A$2,,"79")</f>
        <v>15.78</v>
      </c>
      <c r="L82" s="7">
        <v>79</v>
      </c>
      <c r="M82" s="13">
        <v>40506.229166666664</v>
      </c>
      <c r="N82" s="14">
        <v>15.805</v>
      </c>
      <c r="O82" s="14">
        <v>15.83</v>
      </c>
      <c r="P82" s="14">
        <v>15.88</v>
      </c>
      <c r="Q82" s="15">
        <v>15.78</v>
      </c>
    </row>
    <row r="83" spans="1:17">
      <c r="A83" s="23">
        <v>80</v>
      </c>
      <c r="B83" s="13">
        <f>RTD("esrtd",,"*H",$B$1,_xll.ESFldID(B$2,$A$2),$A$2,,"80")</f>
        <v>40505.229166666664</v>
      </c>
      <c r="C83" s="14">
        <f>RTD("esrtd",,"*H",$B$1,_xll.ESFldID(C$2,$A$2),$A$2,,"80")</f>
        <v>15.86</v>
      </c>
      <c r="D83" s="14">
        <f>RTD("esrtd",,"*H",$B$1,_xll.ESFldID(D$2,$A$2),$A$2,,"80")</f>
        <v>15.88</v>
      </c>
      <c r="E83" s="14">
        <f>RTD("esrtd",,"*H",$B$1,_xll.ESFldID(E$2,$A$2),$A$2,,"80")</f>
        <v>15.89</v>
      </c>
      <c r="F83" s="15">
        <f>RTD("esrtd",,"*H",$B$1,_xll.ESFldID(F$2,$A$2),$A$2,,"80")</f>
        <v>15.72</v>
      </c>
      <c r="L83" s="7">
        <v>80</v>
      </c>
      <c r="M83" s="13">
        <v>40505.229166666664</v>
      </c>
      <c r="N83" s="14">
        <v>15.86</v>
      </c>
      <c r="O83" s="14">
        <v>15.88</v>
      </c>
      <c r="P83" s="14">
        <v>15.89</v>
      </c>
      <c r="Q83" s="15">
        <v>15.72</v>
      </c>
    </row>
    <row r="84" spans="1:17">
      <c r="A84" s="23">
        <v>81</v>
      </c>
      <c r="B84" s="13">
        <f>RTD("esrtd",,"*H",$B$1,_xll.ESFldID(B$2,$A$2),$A$2,,"81")</f>
        <v>40504.229166666664</v>
      </c>
      <c r="C84" s="14">
        <f>RTD("esrtd",,"*H",$B$1,_xll.ESFldID(C$2,$A$2),$A$2,,"81")</f>
        <v>16.110099999999999</v>
      </c>
      <c r="D84" s="14">
        <f>RTD("esrtd",,"*H",$B$1,_xll.ESFldID(D$2,$A$2),$A$2,,"81")</f>
        <v>16.149999999999999</v>
      </c>
      <c r="E84" s="14">
        <f>RTD("esrtd",,"*H",$B$1,_xll.ESFldID(E$2,$A$2),$A$2,,"81")</f>
        <v>16.170000000000002</v>
      </c>
      <c r="F84" s="15">
        <f>RTD("esrtd",,"*H",$B$1,_xll.ESFldID(F$2,$A$2),$A$2,,"81")</f>
        <v>16.07</v>
      </c>
      <c r="L84" s="7">
        <v>81</v>
      </c>
      <c r="M84" s="13">
        <v>40504.229166666664</v>
      </c>
      <c r="N84" s="14">
        <v>16.110099999999999</v>
      </c>
      <c r="O84" s="14">
        <v>16.149999999999999</v>
      </c>
      <c r="P84" s="14">
        <v>16.170000000000002</v>
      </c>
      <c r="Q84" s="15">
        <v>16.07</v>
      </c>
    </row>
    <row r="85" spans="1:17">
      <c r="A85" s="23">
        <v>82</v>
      </c>
      <c r="B85" s="13">
        <f>RTD("esrtd",,"*H",$B$1,_xll.ESFldID(B$2,$A$2),$A$2,,"82")</f>
        <v>40501.229166666664</v>
      </c>
      <c r="C85" s="14">
        <f>RTD("esrtd",,"*H",$B$1,_xll.ESFldID(C$2,$A$2),$A$2,,"82")</f>
        <v>16.04</v>
      </c>
      <c r="D85" s="14">
        <f>RTD("esrtd",,"*H",$B$1,_xll.ESFldID(D$2,$A$2),$A$2,,"82")</f>
        <v>16.010000000000002</v>
      </c>
      <c r="E85" s="14">
        <f>RTD("esrtd",,"*H",$B$1,_xll.ESFldID(E$2,$A$2),$A$2,,"82")</f>
        <v>16.100000000000001</v>
      </c>
      <c r="F85" s="15">
        <f>RTD("esrtd",,"*H",$B$1,_xll.ESFldID(F$2,$A$2),$A$2,,"82")</f>
        <v>15.99</v>
      </c>
      <c r="L85" s="7">
        <v>82</v>
      </c>
      <c r="M85" s="13">
        <v>40501.229166666664</v>
      </c>
      <c r="N85" s="14">
        <v>16.04</v>
      </c>
      <c r="O85" s="14">
        <v>16.010000000000002</v>
      </c>
      <c r="P85" s="14">
        <v>16.100000000000001</v>
      </c>
      <c r="Q85" s="15">
        <v>15.99</v>
      </c>
    </row>
    <row r="86" spans="1:17">
      <c r="A86" s="23">
        <v>83</v>
      </c>
      <c r="B86" s="13">
        <f>RTD("esrtd",,"*H",$B$1,_xll.ESFldID(B$2,$A$2),$A$2,,"83")</f>
        <v>40500.229166666664</v>
      </c>
      <c r="C86" s="14">
        <f>RTD("esrtd",,"*H",$B$1,_xll.ESFldID(C$2,$A$2),$A$2,,"83")</f>
        <v>16.02</v>
      </c>
      <c r="D86" s="14">
        <f>RTD("esrtd",,"*H",$B$1,_xll.ESFldID(D$2,$A$2),$A$2,,"83")</f>
        <v>16.010000000000002</v>
      </c>
      <c r="E86" s="14">
        <f>RTD("esrtd",,"*H",$B$1,_xll.ESFldID(E$2,$A$2),$A$2,,"83")</f>
        <v>16.02</v>
      </c>
      <c r="F86" s="15">
        <f>RTD("esrtd",,"*H",$B$1,_xll.ESFldID(F$2,$A$2),$A$2,,"83")</f>
        <v>15.98</v>
      </c>
      <c r="L86" s="7">
        <v>83</v>
      </c>
      <c r="M86" s="13">
        <v>40500.229166666664</v>
      </c>
      <c r="N86" s="14">
        <v>16.02</v>
      </c>
      <c r="O86" s="14">
        <v>16.010000000000002</v>
      </c>
      <c r="P86" s="14">
        <v>16.02</v>
      </c>
      <c r="Q86" s="15">
        <v>15.98</v>
      </c>
    </row>
    <row r="87" spans="1:17">
      <c r="A87" s="23">
        <v>84</v>
      </c>
      <c r="B87" s="13">
        <f>RTD("esrtd",,"*H",$B$1,_xll.ESFldID(B$2,$A$2),$A$2,,"84")</f>
        <v>40499.229166666664</v>
      </c>
      <c r="C87" s="14">
        <f>RTD("esrtd",,"*H",$B$1,_xll.ESFldID(C$2,$A$2),$A$2,,"84")</f>
        <v>15.895</v>
      </c>
      <c r="D87" s="14">
        <f>RTD("esrtd",,"*H",$B$1,_xll.ESFldID(D$2,$A$2),$A$2,,"84")</f>
        <v>15.87</v>
      </c>
      <c r="E87" s="14">
        <f>RTD("esrtd",,"*H",$B$1,_xll.ESFldID(E$2,$A$2),$A$2,,"84")</f>
        <v>15.9</v>
      </c>
      <c r="F87" s="15">
        <f>RTD("esrtd",,"*H",$B$1,_xll.ESFldID(F$2,$A$2),$A$2,,"84")</f>
        <v>15.86</v>
      </c>
      <c r="L87" s="7">
        <v>84</v>
      </c>
      <c r="M87" s="13">
        <v>40499.229166666664</v>
      </c>
      <c r="N87" s="14">
        <v>15.895</v>
      </c>
      <c r="O87" s="14">
        <v>15.87</v>
      </c>
      <c r="P87" s="14">
        <v>15.9</v>
      </c>
      <c r="Q87" s="15">
        <v>15.86</v>
      </c>
    </row>
    <row r="88" spans="1:17">
      <c r="A88" s="23">
        <v>85</v>
      </c>
      <c r="B88" s="13">
        <f>RTD("esrtd",,"*H",$B$1,_xll.ESFldID(B$2,$A$2),$A$2,,"85")</f>
        <v>40498.229166666664</v>
      </c>
      <c r="C88" s="14">
        <f>RTD("esrtd",,"*H",$B$1,_xll.ESFldID(C$2,$A$2),$A$2,,"85")</f>
        <v>16.12</v>
      </c>
      <c r="D88" s="14">
        <f>RTD("esrtd",,"*H",$B$1,_xll.ESFldID(D$2,$A$2),$A$2,,"85")</f>
        <v>16.13</v>
      </c>
      <c r="E88" s="14">
        <f>RTD("esrtd",,"*H",$B$1,_xll.ESFldID(E$2,$A$2),$A$2,,"85")</f>
        <v>16.18</v>
      </c>
      <c r="F88" s="15">
        <f>RTD("esrtd",,"*H",$B$1,_xll.ESFldID(F$2,$A$2),$A$2,,"85")</f>
        <v>16.11</v>
      </c>
      <c r="L88" s="7">
        <v>85</v>
      </c>
      <c r="M88" s="13">
        <v>40498.229166666664</v>
      </c>
      <c r="N88" s="14">
        <v>16.12</v>
      </c>
      <c r="O88" s="14">
        <v>16.13</v>
      </c>
      <c r="P88" s="14">
        <v>16.18</v>
      </c>
      <c r="Q88" s="15">
        <v>16.11</v>
      </c>
    </row>
    <row r="89" spans="1:17">
      <c r="A89" s="23">
        <v>86</v>
      </c>
      <c r="B89" s="13">
        <f>RTD("esrtd",,"*H",$B$1,_xll.ESFldID(B$2,$A$2),$A$2,,"86")</f>
        <v>40497.229166666664</v>
      </c>
      <c r="C89" s="14">
        <f>RTD("esrtd",,"*H",$B$1,_xll.ESFldID(C$2,$A$2),$A$2,,"86")</f>
        <v>16.27</v>
      </c>
      <c r="D89" s="14">
        <f>RTD("esrtd",,"*H",$B$1,_xll.ESFldID(D$2,$A$2),$A$2,,"86")</f>
        <v>16.28</v>
      </c>
      <c r="E89" s="14">
        <f>RTD("esrtd",,"*H",$B$1,_xll.ESFldID(E$2,$A$2),$A$2,,"86")</f>
        <v>16.29</v>
      </c>
      <c r="F89" s="15">
        <f>RTD("esrtd",,"*H",$B$1,_xll.ESFldID(F$2,$A$2),$A$2,,"86")</f>
        <v>16.22</v>
      </c>
      <c r="L89" s="7">
        <v>86</v>
      </c>
      <c r="M89" s="13">
        <v>40497.229166666664</v>
      </c>
      <c r="N89" s="14">
        <v>16.27</v>
      </c>
      <c r="O89" s="14">
        <v>16.28</v>
      </c>
      <c r="P89" s="14">
        <v>16.29</v>
      </c>
      <c r="Q89" s="15">
        <v>16.22</v>
      </c>
    </row>
    <row r="90" spans="1:17">
      <c r="A90" s="23">
        <v>87</v>
      </c>
      <c r="B90" s="13">
        <f>RTD("esrtd",,"*H",$B$1,_xll.ESFldID(B$2,$A$2),$A$2,,"87")</f>
        <v>40494.229166666664</v>
      </c>
      <c r="C90" s="14">
        <f>RTD("esrtd",,"*H",$B$1,_xll.ESFldID(C$2,$A$2),$A$2,,"87")</f>
        <v>16.25</v>
      </c>
      <c r="D90" s="14">
        <f>RTD("esrtd",,"*H",$B$1,_xll.ESFldID(D$2,$A$2),$A$2,,"87")</f>
        <v>16.23</v>
      </c>
      <c r="E90" s="14">
        <f>RTD("esrtd",,"*H",$B$1,_xll.ESFldID(E$2,$A$2),$A$2,,"87")</f>
        <v>16.28</v>
      </c>
      <c r="F90" s="15">
        <f>RTD("esrtd",,"*H",$B$1,_xll.ESFldID(F$2,$A$2),$A$2,,"87")</f>
        <v>16.190000000000001</v>
      </c>
      <c r="L90" s="7">
        <v>87</v>
      </c>
      <c r="M90" s="13">
        <v>40494.229166666664</v>
      </c>
      <c r="N90" s="14">
        <v>16.25</v>
      </c>
      <c r="O90" s="14">
        <v>16.23</v>
      </c>
      <c r="P90" s="14">
        <v>16.28</v>
      </c>
      <c r="Q90" s="15">
        <v>16.190000000000001</v>
      </c>
    </row>
    <row r="91" spans="1:17">
      <c r="A91" s="23">
        <v>88</v>
      </c>
      <c r="B91" s="13">
        <f>RTD("esrtd",,"*H",$B$1,_xll.ESFldID(B$2,$A$2),$A$2,,"88")</f>
        <v>40493.229166666664</v>
      </c>
      <c r="C91" s="14">
        <f>RTD("esrtd",,"*H",$B$1,_xll.ESFldID(C$2,$A$2),$A$2,,"88")</f>
        <v>16.475000000000001</v>
      </c>
      <c r="D91" s="14">
        <f>RTD("esrtd",,"*H",$B$1,_xll.ESFldID(D$2,$A$2),$A$2,,"88")</f>
        <v>16.420000000000002</v>
      </c>
      <c r="E91" s="14">
        <f>RTD("esrtd",,"*H",$B$1,_xll.ESFldID(E$2,$A$2),$A$2,,"88")</f>
        <v>16.5</v>
      </c>
      <c r="F91" s="15">
        <f>RTD("esrtd",,"*H",$B$1,_xll.ESFldID(F$2,$A$2),$A$2,,"88")</f>
        <v>16.39</v>
      </c>
      <c r="L91" s="7">
        <v>88</v>
      </c>
      <c r="M91" s="13">
        <v>40493.229166666664</v>
      </c>
      <c r="N91" s="14">
        <v>16.475000000000001</v>
      </c>
      <c r="O91" s="14">
        <v>16.420000000000002</v>
      </c>
      <c r="P91" s="14">
        <v>16.5</v>
      </c>
      <c r="Q91" s="15">
        <v>16.39</v>
      </c>
    </row>
    <row r="92" spans="1:17">
      <c r="A92" s="23">
        <v>89</v>
      </c>
      <c r="B92" s="13">
        <f>RTD("esrtd",,"*H",$B$1,_xll.ESFldID(B$2,$A$2),$A$2,,"89")</f>
        <v>40492.229166666664</v>
      </c>
      <c r="C92" s="14">
        <f>RTD("esrtd",,"*H",$B$1,_xll.ESFldID(C$2,$A$2),$A$2,,"89")</f>
        <v>16.649999999999999</v>
      </c>
      <c r="D92" s="14">
        <f>RTD("esrtd",,"*H",$B$1,_xll.ESFldID(D$2,$A$2),$A$2,,"89")</f>
        <v>16.63</v>
      </c>
      <c r="E92" s="14">
        <f>RTD("esrtd",,"*H",$B$1,_xll.ESFldID(E$2,$A$2),$A$2,,"89")</f>
        <v>16.7</v>
      </c>
      <c r="F92" s="15">
        <f>RTD("esrtd",,"*H",$B$1,_xll.ESFldID(F$2,$A$2),$A$2,,"89")</f>
        <v>16.61</v>
      </c>
      <c r="L92" s="7">
        <v>89</v>
      </c>
      <c r="M92" s="13">
        <v>40492.229166666664</v>
      </c>
      <c r="N92" s="14">
        <v>16.649999999999999</v>
      </c>
      <c r="O92" s="14">
        <v>16.63</v>
      </c>
      <c r="P92" s="14">
        <v>16.7</v>
      </c>
      <c r="Q92" s="15">
        <v>16.61</v>
      </c>
    </row>
    <row r="93" spans="1:17">
      <c r="A93" s="23">
        <v>90</v>
      </c>
      <c r="B93" s="13">
        <f>RTD("esrtd",,"*H",$B$1,_xll.ESFldID(B$2,$A$2),$A$2,,"90")</f>
        <v>40491.229166666664</v>
      </c>
      <c r="C93" s="14">
        <f>RTD("esrtd",,"*H",$B$1,_xll.ESFldID(C$2,$A$2),$A$2,,"90")</f>
        <v>16.79</v>
      </c>
      <c r="D93" s="14">
        <f>RTD("esrtd",,"*H",$B$1,_xll.ESFldID(D$2,$A$2),$A$2,,"90")</f>
        <v>16.82</v>
      </c>
      <c r="E93" s="14">
        <f>RTD("esrtd",,"*H",$B$1,_xll.ESFldID(E$2,$A$2),$A$2,,"90")</f>
        <v>16.82</v>
      </c>
      <c r="F93" s="15">
        <f>RTD("esrtd",,"*H",$B$1,_xll.ESFldID(F$2,$A$2),$A$2,,"90")</f>
        <v>16.79</v>
      </c>
      <c r="L93" s="7">
        <v>90</v>
      </c>
      <c r="M93" s="13">
        <v>40491.229166666664</v>
      </c>
      <c r="N93" s="14">
        <v>16.79</v>
      </c>
      <c r="O93" s="14">
        <v>16.82</v>
      </c>
      <c r="P93" s="14">
        <v>16.82</v>
      </c>
      <c r="Q93" s="15">
        <v>16.79</v>
      </c>
    </row>
    <row r="94" spans="1:17">
      <c r="A94" s="23">
        <v>91</v>
      </c>
      <c r="B94" s="13">
        <f>RTD("esrtd",,"*H",$B$1,_xll.ESFldID(B$2,$A$2),$A$2,,"91")</f>
        <v>40490.229166666664</v>
      </c>
      <c r="C94" s="14">
        <f>RTD("esrtd",,"*H",$B$1,_xll.ESFldID(C$2,$A$2),$A$2,,"91")</f>
        <v>16.690000000000001</v>
      </c>
      <c r="D94" s="14">
        <f>RTD("esrtd",,"*H",$B$1,_xll.ESFldID(D$2,$A$2),$A$2,,"91")</f>
        <v>16.7</v>
      </c>
      <c r="E94" s="14">
        <f>RTD("esrtd",,"*H",$B$1,_xll.ESFldID(E$2,$A$2),$A$2,,"91")</f>
        <v>16.73</v>
      </c>
      <c r="F94" s="15">
        <f>RTD("esrtd",,"*H",$B$1,_xll.ESFldID(F$2,$A$2),$A$2,,"91")</f>
        <v>16.600000000000001</v>
      </c>
      <c r="L94" s="7">
        <v>91</v>
      </c>
      <c r="M94" s="13">
        <v>40490.229166666664</v>
      </c>
      <c r="N94" s="14">
        <v>16.690000000000001</v>
      </c>
      <c r="O94" s="14">
        <v>16.7</v>
      </c>
      <c r="P94" s="14">
        <v>16.73</v>
      </c>
      <c r="Q94" s="15">
        <v>16.600000000000001</v>
      </c>
    </row>
    <row r="95" spans="1:17">
      <c r="A95" s="23">
        <v>92</v>
      </c>
      <c r="B95" s="10">
        <f>RTD("esrtd",,"*H",$B$1,_xll.ESFldID(B$2,$A$2),$A$2,,"92")</f>
        <v>40487.270833333336</v>
      </c>
      <c r="C95" s="11">
        <f>RTD("esrtd",,"*H",$B$1,_xll.ESFldID(C$2,$A$2),$A$2,,"92")</f>
        <v>16.681000000000001</v>
      </c>
      <c r="D95" s="11">
        <f>RTD("esrtd",,"*H",$B$1,_xll.ESFldID(D$2,$A$2),$A$2,,"92")</f>
        <v>16.52</v>
      </c>
      <c r="E95" s="11">
        <f>RTD("esrtd",,"*H",$B$1,_xll.ESFldID(E$2,$A$2),$A$2,,"92")</f>
        <v>16.7</v>
      </c>
      <c r="F95" s="12">
        <f>RTD("esrtd",,"*H",$B$1,_xll.ESFldID(F$2,$A$2),$A$2,,"92")</f>
        <v>16.510000000000002</v>
      </c>
      <c r="L95" s="7">
        <v>92</v>
      </c>
      <c r="M95" s="10">
        <v>40487.270833333336</v>
      </c>
      <c r="N95" s="11">
        <v>16.681000000000001</v>
      </c>
      <c r="O95" s="11">
        <v>16.52</v>
      </c>
      <c r="P95" s="11">
        <v>16.7</v>
      </c>
      <c r="Q95" s="12">
        <v>16.510000000000002</v>
      </c>
    </row>
    <row r="96" spans="1:17">
      <c r="A96" s="23">
        <v>93</v>
      </c>
      <c r="B96" s="10">
        <f>RTD("esrtd",,"*H",$B$1,_xll.ESFldID(B$2,$A$2),$A$2,,"93")</f>
        <v>40486.270833333336</v>
      </c>
      <c r="C96" s="11">
        <f>RTD("esrtd",,"*H",$B$1,_xll.ESFldID(C$2,$A$2),$A$2,,"93")</f>
        <v>16.385000000000002</v>
      </c>
      <c r="D96" s="11">
        <f>RTD("esrtd",,"*H",$B$1,_xll.ESFldID(D$2,$A$2),$A$2,,"93")</f>
        <v>16.2</v>
      </c>
      <c r="E96" s="11">
        <f>RTD("esrtd",,"*H",$B$1,_xll.ESFldID(E$2,$A$2),$A$2,,"93")</f>
        <v>16.399999999999999</v>
      </c>
      <c r="F96" s="12">
        <f>RTD("esrtd",,"*H",$B$1,_xll.ESFldID(F$2,$A$2),$A$2,,"93")</f>
        <v>16.18</v>
      </c>
      <c r="L96" s="7">
        <v>93</v>
      </c>
      <c r="M96" s="10">
        <v>40486.270833333336</v>
      </c>
      <c r="N96" s="11">
        <v>16.385000000000002</v>
      </c>
      <c r="O96" s="11">
        <v>16.2</v>
      </c>
      <c r="P96" s="11">
        <v>16.399999999999999</v>
      </c>
      <c r="Q96" s="12">
        <v>16.18</v>
      </c>
    </row>
    <row r="97" spans="1:17">
      <c r="A97" s="23">
        <v>94</v>
      </c>
      <c r="B97" s="10">
        <f>RTD("esrtd",,"*H",$B$1,_xll.ESFldID(B$2,$A$2),$A$2,,"94")</f>
        <v>40485.270833333336</v>
      </c>
      <c r="C97" s="11">
        <f>RTD("esrtd",,"*H",$B$1,_xll.ESFldID(C$2,$A$2),$A$2,,"94")</f>
        <v>16.04</v>
      </c>
      <c r="D97" s="11">
        <f>RTD("esrtd",,"*H",$B$1,_xll.ESFldID(D$2,$A$2),$A$2,,"94")</f>
        <v>15.96</v>
      </c>
      <c r="E97" s="11">
        <f>RTD("esrtd",,"*H",$B$1,_xll.ESFldID(E$2,$A$2),$A$2,,"94")</f>
        <v>16.100000000000001</v>
      </c>
      <c r="F97" s="12">
        <f>RTD("esrtd",,"*H",$B$1,_xll.ESFldID(F$2,$A$2),$A$2,,"94")</f>
        <v>15.96</v>
      </c>
      <c r="L97" s="7">
        <v>94</v>
      </c>
      <c r="M97" s="10">
        <v>40485.270833333336</v>
      </c>
      <c r="N97" s="11">
        <v>16.04</v>
      </c>
      <c r="O97" s="11">
        <v>15.96</v>
      </c>
      <c r="P97" s="11">
        <v>16.100000000000001</v>
      </c>
      <c r="Q97" s="12">
        <v>15.96</v>
      </c>
    </row>
    <row r="98" spans="1:17">
      <c r="A98" s="23">
        <v>95</v>
      </c>
      <c r="B98" s="10">
        <f>RTD("esrtd",,"*H",$B$1,_xll.ESFldID(B$2,$A$2),$A$2,,"95")</f>
        <v>40484.270833333336</v>
      </c>
      <c r="C98" s="11">
        <f>RTD("esrtd",,"*H",$B$1,_xll.ESFldID(C$2,$A$2),$A$2,,"95")</f>
        <v>15.93</v>
      </c>
      <c r="D98" s="11">
        <f>RTD("esrtd",,"*H",$B$1,_xll.ESFldID(D$2,$A$2),$A$2,,"95")</f>
        <v>16.010000000000002</v>
      </c>
      <c r="E98" s="11">
        <f>RTD("esrtd",,"*H",$B$1,_xll.ESFldID(E$2,$A$2),$A$2,,"95")</f>
        <v>16.07</v>
      </c>
      <c r="F98" s="12">
        <f>RTD("esrtd",,"*H",$B$1,_xll.ESFldID(F$2,$A$2),$A$2,,"95")</f>
        <v>15.92</v>
      </c>
      <c r="L98" s="7">
        <v>95</v>
      </c>
      <c r="M98" s="10">
        <v>40484.270833333336</v>
      </c>
      <c r="N98" s="11">
        <v>15.93</v>
      </c>
      <c r="O98" s="11">
        <v>16.010000000000002</v>
      </c>
      <c r="P98" s="11">
        <v>16.07</v>
      </c>
      <c r="Q98" s="12">
        <v>15.92</v>
      </c>
    </row>
    <row r="99" spans="1:17">
      <c r="A99" s="23">
        <v>96</v>
      </c>
      <c r="B99" s="10">
        <f>RTD("esrtd",,"*H",$B$1,_xll.ESFldID(B$2,$A$2),$A$2,,"96")</f>
        <v>40483.270833333336</v>
      </c>
      <c r="C99" s="11">
        <f>RTD("esrtd",,"*H",$B$1,_xll.ESFldID(C$2,$A$2),$A$2,,"96")</f>
        <v>16.079899999999999</v>
      </c>
      <c r="D99" s="11">
        <f>RTD("esrtd",,"*H",$B$1,_xll.ESFldID(D$2,$A$2),$A$2,,"96")</f>
        <v>16.09</v>
      </c>
      <c r="E99" s="11">
        <f>RTD("esrtd",,"*H",$B$1,_xll.ESFldID(E$2,$A$2),$A$2,,"96")</f>
        <v>16.18</v>
      </c>
      <c r="F99" s="12">
        <f>RTD("esrtd",,"*H",$B$1,_xll.ESFldID(F$2,$A$2),$A$2,,"96")</f>
        <v>16.05</v>
      </c>
      <c r="L99" s="7">
        <v>96</v>
      </c>
      <c r="M99" s="10">
        <v>40483.270833333336</v>
      </c>
      <c r="N99" s="11">
        <v>16.079899999999999</v>
      </c>
      <c r="O99" s="11">
        <v>16.09</v>
      </c>
      <c r="P99" s="11">
        <v>16.18</v>
      </c>
      <c r="Q99" s="12">
        <v>16.05</v>
      </c>
    </row>
    <row r="100" spans="1:17">
      <c r="A100" s="23">
        <v>97</v>
      </c>
      <c r="B100" s="10">
        <f>RTD("esrtd",,"*H",$B$1,_xll.ESFldID(B$2,$A$2),$A$2,,"97")</f>
        <v>40480.270833333336</v>
      </c>
      <c r="C100" s="11">
        <f>RTD("esrtd",,"*H",$B$1,_xll.ESFldID(C$2,$A$2),$A$2,,"97")</f>
        <v>16.100000000000001</v>
      </c>
      <c r="D100" s="11">
        <f>RTD("esrtd",,"*H",$B$1,_xll.ESFldID(D$2,$A$2),$A$2,,"97")</f>
        <v>16.07</v>
      </c>
      <c r="E100" s="11">
        <f>RTD("esrtd",,"*H",$B$1,_xll.ESFldID(E$2,$A$2),$A$2,,"97")</f>
        <v>16.13</v>
      </c>
      <c r="F100" s="12">
        <f>RTD("esrtd",,"*H",$B$1,_xll.ESFldID(F$2,$A$2),$A$2,,"97")</f>
        <v>16.02</v>
      </c>
      <c r="L100" s="7">
        <v>97</v>
      </c>
      <c r="M100" s="10">
        <v>40480.270833333336</v>
      </c>
      <c r="N100" s="11">
        <v>16.100000000000001</v>
      </c>
      <c r="O100" s="11">
        <v>16.07</v>
      </c>
      <c r="P100" s="11">
        <v>16.13</v>
      </c>
      <c r="Q100" s="12">
        <v>16.02</v>
      </c>
    </row>
    <row r="101" spans="1:17">
      <c r="A101" s="23">
        <v>98</v>
      </c>
      <c r="B101" s="10">
        <f>RTD("esrtd",,"*H",$B$1,_xll.ESFldID(B$2,$A$2),$A$2,,"98")</f>
        <v>40479.270833333336</v>
      </c>
      <c r="C101" s="11">
        <f>RTD("esrtd",,"*H",$B$1,_xll.ESFldID(C$2,$A$2),$A$2,,"98")</f>
        <v>16.11</v>
      </c>
      <c r="D101" s="11">
        <f>RTD("esrtd",,"*H",$B$1,_xll.ESFldID(D$2,$A$2),$A$2,,"98")</f>
        <v>16.22</v>
      </c>
      <c r="E101" s="11">
        <f>RTD("esrtd",,"*H",$B$1,_xll.ESFldID(E$2,$A$2),$A$2,,"98")</f>
        <v>16.295000000000002</v>
      </c>
      <c r="F101" s="12">
        <f>RTD("esrtd",,"*H",$B$1,_xll.ESFldID(F$2,$A$2),$A$2,,"98")</f>
        <v>16.100000000000001</v>
      </c>
      <c r="L101" s="7">
        <v>98</v>
      </c>
      <c r="M101" s="10">
        <v>40479.270833333336</v>
      </c>
      <c r="N101" s="11">
        <v>16.11</v>
      </c>
      <c r="O101" s="11">
        <v>16.22</v>
      </c>
      <c r="P101" s="11">
        <v>16.295000000000002</v>
      </c>
      <c r="Q101" s="12">
        <v>16.100000000000001</v>
      </c>
    </row>
    <row r="102" spans="1:17">
      <c r="A102" s="23">
        <v>99</v>
      </c>
      <c r="B102" s="10">
        <f>RTD("esrtd",,"*H",$B$1,_xll.ESFldID(B$2,$A$2),$A$2,,"99")</f>
        <v>40478.270833333336</v>
      </c>
      <c r="C102" s="11">
        <f>RTD("esrtd",,"*H",$B$1,_xll.ESFldID(C$2,$A$2),$A$2,,"99")</f>
        <v>16.052</v>
      </c>
      <c r="D102" s="11">
        <f>RTD("esrtd",,"*H",$B$1,_xll.ESFldID(D$2,$A$2),$A$2,,"99")</f>
        <v>16.059999999999999</v>
      </c>
      <c r="E102" s="11">
        <f>RTD("esrtd",,"*H",$B$1,_xll.ESFldID(E$2,$A$2),$A$2,,"99")</f>
        <v>16.14</v>
      </c>
      <c r="F102" s="12">
        <f>RTD("esrtd",,"*H",$B$1,_xll.ESFldID(F$2,$A$2),$A$2,,"99")</f>
        <v>16.03</v>
      </c>
      <c r="L102" s="7">
        <v>99</v>
      </c>
      <c r="M102" s="10">
        <v>40478.270833333336</v>
      </c>
      <c r="N102" s="11">
        <v>16.052</v>
      </c>
      <c r="O102" s="11">
        <v>16.059999999999999</v>
      </c>
      <c r="P102" s="11">
        <v>16.14</v>
      </c>
      <c r="Q102" s="12">
        <v>16.03</v>
      </c>
    </row>
    <row r="103" spans="1:17">
      <c r="A103" s="23">
        <v>100</v>
      </c>
      <c r="B103" s="10">
        <f>RTD("esrtd",,"*H",$B$1,_xll.ESFldID(B$2,$A$2),$A$2,,"100")</f>
        <v>40477.270833333336</v>
      </c>
      <c r="C103" s="11">
        <f>RTD("esrtd",,"*H",$B$1,_xll.ESFldID(C$2,$A$2),$A$2,,"100")</f>
        <v>16.263200000000001</v>
      </c>
      <c r="D103" s="11">
        <f>RTD("esrtd",,"*H",$B$1,_xll.ESFldID(D$2,$A$2),$A$2,,"100")</f>
        <v>16.059999999999999</v>
      </c>
      <c r="E103" s="11">
        <f>RTD("esrtd",,"*H",$B$1,_xll.ESFldID(E$2,$A$2),$A$2,,"100")</f>
        <v>16.32</v>
      </c>
      <c r="F103" s="12">
        <f>RTD("esrtd",,"*H",$B$1,_xll.ESFldID(F$2,$A$2),$A$2,,"100")</f>
        <v>16.03</v>
      </c>
      <c r="L103" s="7">
        <v>100</v>
      </c>
      <c r="M103" s="10">
        <v>40477.270833333336</v>
      </c>
      <c r="N103" s="11">
        <v>16.263200000000001</v>
      </c>
      <c r="O103" s="11">
        <v>16.059999999999999</v>
      </c>
      <c r="P103" s="11">
        <v>16.32</v>
      </c>
      <c r="Q103" s="12">
        <v>16.03</v>
      </c>
    </row>
    <row r="104" spans="1:17">
      <c r="A104" s="23">
        <v>101</v>
      </c>
      <c r="B104" s="10">
        <f>RTD("esrtd",,"*H",$B$1,_xll.ESFldID(B$2,$A$2),$A$2,,"101")</f>
        <v>40476.270833333336</v>
      </c>
      <c r="C104" s="11">
        <f>RTD("esrtd",,"*H",$B$1,_xll.ESFldID(C$2,$A$2),$A$2,,"101")</f>
        <v>16.3</v>
      </c>
      <c r="D104" s="11">
        <f>RTD("esrtd",,"*H",$B$1,_xll.ESFldID(D$2,$A$2),$A$2,,"101")</f>
        <v>16.25</v>
      </c>
      <c r="E104" s="11">
        <f>RTD("esrtd",,"*H",$B$1,_xll.ESFldID(E$2,$A$2),$A$2,,"101")</f>
        <v>16.32</v>
      </c>
      <c r="F104" s="12">
        <f>RTD("esrtd",,"*H",$B$1,_xll.ESFldID(F$2,$A$2),$A$2,,"101")</f>
        <v>16.21</v>
      </c>
      <c r="L104" s="7">
        <v>101</v>
      </c>
      <c r="M104" s="10">
        <v>40476.270833333336</v>
      </c>
      <c r="N104" s="11">
        <v>16.3</v>
      </c>
      <c r="O104" s="11">
        <v>16.25</v>
      </c>
      <c r="P104" s="11">
        <v>16.32</v>
      </c>
      <c r="Q104" s="12">
        <v>16.21</v>
      </c>
    </row>
    <row r="105" spans="1:17">
      <c r="A105" s="23">
        <v>102</v>
      </c>
      <c r="B105" s="10">
        <f>RTD("esrtd",,"*H",$B$1,_xll.ESFldID(B$2,$A$2),$A$2,,"102")</f>
        <v>40473.270833333336</v>
      </c>
      <c r="C105" s="11">
        <f>RTD("esrtd",,"*H",$B$1,_xll.ESFldID(C$2,$A$2),$A$2,,"102")</f>
        <v>16.12</v>
      </c>
      <c r="D105" s="11">
        <f>RTD("esrtd",,"*H",$B$1,_xll.ESFldID(D$2,$A$2),$A$2,,"102")</f>
        <v>16.11</v>
      </c>
      <c r="E105" s="11">
        <f>RTD("esrtd",,"*H",$B$1,_xll.ESFldID(E$2,$A$2),$A$2,,"102")</f>
        <v>16.18</v>
      </c>
      <c r="F105" s="12">
        <f>RTD("esrtd",,"*H",$B$1,_xll.ESFldID(F$2,$A$2),$A$2,,"102")</f>
        <v>16.05</v>
      </c>
      <c r="L105" s="7">
        <v>102</v>
      </c>
      <c r="M105" s="10">
        <v>40473.270833333336</v>
      </c>
      <c r="N105" s="11">
        <v>16.12</v>
      </c>
      <c r="O105" s="11">
        <v>16.11</v>
      </c>
      <c r="P105" s="11">
        <v>16.18</v>
      </c>
      <c r="Q105" s="12">
        <v>16.05</v>
      </c>
    </row>
    <row r="106" spans="1:17">
      <c r="A106" s="23">
        <v>103</v>
      </c>
      <c r="B106" s="10">
        <f>RTD("esrtd",,"*H",$B$1,_xll.ESFldID(B$2,$A$2),$A$2,,"103")</f>
        <v>40472.270833333336</v>
      </c>
      <c r="C106" s="11">
        <f>RTD("esrtd",,"*H",$B$1,_xll.ESFldID(C$2,$A$2),$A$2,,"103")</f>
        <v>16.25</v>
      </c>
      <c r="D106" s="11">
        <f>RTD("esrtd",,"*H",$B$1,_xll.ESFldID(D$2,$A$2),$A$2,,"103")</f>
        <v>16.09</v>
      </c>
      <c r="E106" s="11">
        <f>RTD("esrtd",,"*H",$B$1,_xll.ESFldID(E$2,$A$2),$A$2,,"103")</f>
        <v>16.27</v>
      </c>
      <c r="F106" s="12">
        <f>RTD("esrtd",,"*H",$B$1,_xll.ESFldID(F$2,$A$2),$A$2,,"103")</f>
        <v>16.059999999999999</v>
      </c>
      <c r="L106" s="7">
        <v>103</v>
      </c>
      <c r="M106" s="10">
        <v>40472.270833333336</v>
      </c>
      <c r="N106" s="11">
        <v>16.25</v>
      </c>
      <c r="O106" s="11">
        <v>16.09</v>
      </c>
      <c r="P106" s="11">
        <v>16.27</v>
      </c>
      <c r="Q106" s="12">
        <v>16.059999999999999</v>
      </c>
    </row>
    <row r="107" spans="1:17">
      <c r="A107" s="23">
        <v>104</v>
      </c>
      <c r="B107" s="10">
        <f>RTD("esrtd",,"*H",$B$1,_xll.ESFldID(B$2,$A$2),$A$2,,"104")</f>
        <v>40471.270833333336</v>
      </c>
      <c r="C107" s="11">
        <f>RTD("esrtd",,"*H",$B$1,_xll.ESFldID(C$2,$A$2),$A$2,,"104")</f>
        <v>15.97</v>
      </c>
      <c r="D107" s="11">
        <f>RTD("esrtd",,"*H",$B$1,_xll.ESFldID(D$2,$A$2),$A$2,,"104")</f>
        <v>16.190000000000001</v>
      </c>
      <c r="E107" s="11">
        <f>RTD("esrtd",,"*H",$B$1,_xll.ESFldID(E$2,$A$2),$A$2,,"104")</f>
        <v>16.2</v>
      </c>
      <c r="F107" s="12">
        <f>RTD("esrtd",,"*H",$B$1,_xll.ESFldID(F$2,$A$2),$A$2,,"104")</f>
        <v>15.88</v>
      </c>
      <c r="L107" s="7">
        <v>104</v>
      </c>
      <c r="M107" s="10">
        <v>40471.270833333336</v>
      </c>
      <c r="N107" s="11">
        <v>15.97</v>
      </c>
      <c r="O107" s="11">
        <v>16.190000000000001</v>
      </c>
      <c r="P107" s="11">
        <v>16.2</v>
      </c>
      <c r="Q107" s="12">
        <v>15.88</v>
      </c>
    </row>
    <row r="108" spans="1:17">
      <c r="A108" s="23">
        <v>105</v>
      </c>
      <c r="B108" s="10">
        <f>RTD("esrtd",,"*H",$B$1,_xll.ESFldID(B$2,$A$2),$A$2,,"105")</f>
        <v>40470.270833333336</v>
      </c>
      <c r="C108" s="11">
        <f>RTD("esrtd",,"*H",$B$1,_xll.ESFldID(C$2,$A$2),$A$2,,"105")</f>
        <v>16.239999999999998</v>
      </c>
      <c r="D108" s="11">
        <f>RTD("esrtd",,"*H",$B$1,_xll.ESFldID(D$2,$A$2),$A$2,,"105")</f>
        <v>16.14</v>
      </c>
      <c r="E108" s="11">
        <f>RTD("esrtd",,"*H",$B$1,_xll.ESFldID(E$2,$A$2),$A$2,,"105")</f>
        <v>16.25</v>
      </c>
      <c r="F108" s="12">
        <f>RTD("esrtd",,"*H",$B$1,_xll.ESFldID(F$2,$A$2),$A$2,,"105")</f>
        <v>16.059999999999999</v>
      </c>
      <c r="L108" s="7">
        <v>105</v>
      </c>
      <c r="M108" s="10">
        <v>40470.270833333336</v>
      </c>
      <c r="N108" s="11">
        <v>16.239999999999998</v>
      </c>
      <c r="O108" s="11">
        <v>16.14</v>
      </c>
      <c r="P108" s="11">
        <v>16.25</v>
      </c>
      <c r="Q108" s="12">
        <v>16.059999999999999</v>
      </c>
    </row>
    <row r="109" spans="1:17">
      <c r="A109" s="23">
        <v>106</v>
      </c>
      <c r="B109" s="10">
        <f>RTD("esrtd",,"*H",$B$1,_xll.ESFldID(B$2,$A$2),$A$2,,"106")</f>
        <v>40469.270833333336</v>
      </c>
      <c r="C109" s="11">
        <f>RTD("esrtd",,"*H",$B$1,_xll.ESFldID(C$2,$A$2),$A$2,,"106")</f>
        <v>16.180900000000001</v>
      </c>
      <c r="D109" s="11">
        <f>RTD("esrtd",,"*H",$B$1,_xll.ESFldID(D$2,$A$2),$A$2,,"106")</f>
        <v>16.3</v>
      </c>
      <c r="E109" s="11">
        <f>RTD("esrtd",,"*H",$B$1,_xll.ESFldID(E$2,$A$2),$A$2,,"106")</f>
        <v>16.34</v>
      </c>
      <c r="F109" s="12">
        <f>RTD("esrtd",,"*H",$B$1,_xll.ESFldID(F$2,$A$2),$A$2,,"106")</f>
        <v>16.16</v>
      </c>
      <c r="L109" s="7">
        <v>106</v>
      </c>
      <c r="M109" s="10">
        <v>40469.270833333336</v>
      </c>
      <c r="N109" s="11">
        <v>16.180900000000001</v>
      </c>
      <c r="O109" s="11">
        <v>16.3</v>
      </c>
      <c r="P109" s="11">
        <v>16.34</v>
      </c>
      <c r="Q109" s="12">
        <v>16.16</v>
      </c>
    </row>
    <row r="110" spans="1:17">
      <c r="A110" s="23">
        <v>107</v>
      </c>
      <c r="B110" s="10">
        <f>RTD("esrtd",,"*H",$B$1,_xll.ESFldID(B$2,$A$2),$A$2,,"107")</f>
        <v>40466.270833333336</v>
      </c>
      <c r="C110" s="11">
        <f>RTD("esrtd",,"*H",$B$1,_xll.ESFldID(C$2,$A$2),$A$2,,"107")</f>
        <v>16.3399</v>
      </c>
      <c r="D110" s="11">
        <f>RTD("esrtd",,"*H",$B$1,_xll.ESFldID(D$2,$A$2),$A$2,,"107")</f>
        <v>16.79</v>
      </c>
      <c r="E110" s="11">
        <f>RTD("esrtd",,"*H",$B$1,_xll.ESFldID(E$2,$A$2),$A$2,,"107")</f>
        <v>16.79</v>
      </c>
      <c r="F110" s="12">
        <f>RTD("esrtd",,"*H",$B$1,_xll.ESFldID(F$2,$A$2),$A$2,,"107")</f>
        <v>16.309999999999999</v>
      </c>
      <c r="L110" s="7">
        <v>107</v>
      </c>
      <c r="M110" s="10">
        <v>40466.270833333336</v>
      </c>
      <c r="N110" s="11">
        <v>16.3399</v>
      </c>
      <c r="O110" s="11">
        <v>16.79</v>
      </c>
      <c r="P110" s="11">
        <v>16.79</v>
      </c>
      <c r="Q110" s="12">
        <v>16.309999999999999</v>
      </c>
    </row>
    <row r="111" spans="1:17">
      <c r="A111" s="23">
        <v>108</v>
      </c>
      <c r="B111" s="10">
        <f>RTD("esrtd",,"*H",$B$1,_xll.ESFldID(B$2,$A$2),$A$2,,"108")</f>
        <v>40465.270833333336</v>
      </c>
      <c r="C111" s="11">
        <f>RTD("esrtd",,"*H",$B$1,_xll.ESFldID(C$2,$A$2),$A$2,,"108")</f>
        <v>17.204999999999998</v>
      </c>
      <c r="D111" s="11">
        <f>RTD("esrtd",,"*H",$B$1,_xll.ESFldID(D$2,$A$2),$A$2,,"108")</f>
        <v>17.39</v>
      </c>
      <c r="E111" s="11">
        <f>RTD("esrtd",,"*H",$B$1,_xll.ESFldID(E$2,$A$2),$A$2,,"108")</f>
        <v>17.39</v>
      </c>
      <c r="F111" s="12">
        <f>RTD("esrtd",,"*H",$B$1,_xll.ESFldID(F$2,$A$2),$A$2,,"108")</f>
        <v>17.149999999999999</v>
      </c>
      <c r="L111" s="7">
        <v>108</v>
      </c>
      <c r="M111" s="10">
        <v>40465.270833333336</v>
      </c>
      <c r="N111" s="11">
        <v>17.204999999999998</v>
      </c>
      <c r="O111" s="11">
        <v>17.39</v>
      </c>
      <c r="P111" s="11">
        <v>17.39</v>
      </c>
      <c r="Q111" s="12">
        <v>17.149999999999999</v>
      </c>
    </row>
    <row r="112" spans="1:17">
      <c r="A112" s="23">
        <v>109</v>
      </c>
      <c r="B112" s="10">
        <f>RTD("esrtd",,"*H",$B$1,_xll.ESFldID(B$2,$A$2),$A$2,,"109")</f>
        <v>40464.270833333336</v>
      </c>
      <c r="C112" s="11">
        <f>RTD("esrtd",,"*H",$B$1,_xll.ESFldID(C$2,$A$2),$A$2,,"109")</f>
        <v>17.240100000000002</v>
      </c>
      <c r="D112" s="11">
        <f>RTD("esrtd",,"*H",$B$1,_xll.ESFldID(D$2,$A$2),$A$2,,"109")</f>
        <v>17.28</v>
      </c>
      <c r="E112" s="11">
        <f>RTD("esrtd",,"*H",$B$1,_xll.ESFldID(E$2,$A$2),$A$2,,"109")</f>
        <v>17.34</v>
      </c>
      <c r="F112" s="12">
        <f>RTD("esrtd",,"*H",$B$1,_xll.ESFldID(F$2,$A$2),$A$2,,"109")</f>
        <v>17.18</v>
      </c>
      <c r="L112" s="7">
        <v>109</v>
      </c>
      <c r="M112" s="10">
        <v>40464.270833333336</v>
      </c>
      <c r="N112" s="11">
        <v>17.240100000000002</v>
      </c>
      <c r="O112" s="11">
        <v>17.28</v>
      </c>
      <c r="P112" s="11">
        <v>17.34</v>
      </c>
      <c r="Q112" s="12">
        <v>17.18</v>
      </c>
    </row>
    <row r="113" spans="1:17" ht="13.5" thickBot="1">
      <c r="A113" s="26">
        <v>110</v>
      </c>
      <c r="B113" s="17">
        <f>RTD("esrtd",,"*H",$B$1,_xll.ESFldID(B$2,$A$2),$A$2,,"110")</f>
        <v>40463.270833333336</v>
      </c>
      <c r="C113" s="18">
        <f>RTD("esrtd",,"*H",$B$1,_xll.ESFldID(C$2,$A$2),$A$2,,"110")</f>
        <v>17.125</v>
      </c>
      <c r="D113" s="18">
        <f>RTD("esrtd",,"*H",$B$1,_xll.ESFldID(D$2,$A$2),$A$2,,"110")</f>
        <v>16.97</v>
      </c>
      <c r="E113" s="18">
        <f>RTD("esrtd",,"*H",$B$1,_xll.ESFldID(E$2,$A$2),$A$2,,"110")</f>
        <v>17.21</v>
      </c>
      <c r="F113" s="19">
        <f>RTD("esrtd",,"*H",$B$1,_xll.ESFldID(F$2,$A$2),$A$2,,"110")</f>
        <v>16.940000000000001</v>
      </c>
      <c r="L113" s="16">
        <v>110</v>
      </c>
      <c r="M113" s="17">
        <v>40463.270833333336</v>
      </c>
      <c r="N113" s="18">
        <v>17.125</v>
      </c>
      <c r="O113" s="18">
        <v>16.97</v>
      </c>
      <c r="P113" s="18">
        <v>17.21</v>
      </c>
      <c r="Q113" s="19">
        <v>16.940000000000001</v>
      </c>
    </row>
    <row r="114" spans="1:17">
      <c r="A114" s="1"/>
      <c r="B114" s="2"/>
      <c r="C114" s="1"/>
      <c r="D114" s="1"/>
      <c r="E114" s="1"/>
      <c r="F114" s="1"/>
    </row>
    <row r="115" spans="1:17">
      <c r="A115" s="1"/>
      <c r="B115" s="2"/>
      <c r="C115" s="1"/>
      <c r="D115" s="1"/>
      <c r="E115" s="1"/>
      <c r="F115" s="1"/>
    </row>
    <row r="116" spans="1:17">
      <c r="A116" s="1"/>
      <c r="B116" s="2"/>
      <c r="C116" s="1"/>
      <c r="D116" s="1"/>
      <c r="E116" s="1"/>
      <c r="F116" s="1"/>
    </row>
    <row r="117" spans="1:17">
      <c r="A117" s="1"/>
      <c r="B117" s="2"/>
      <c r="C117" s="1"/>
      <c r="D117" s="1"/>
      <c r="E117" s="1"/>
      <c r="F117" s="1"/>
    </row>
    <row r="118" spans="1:17">
      <c r="A118" s="1"/>
      <c r="B118" s="2"/>
      <c r="C118" s="1"/>
      <c r="D118" s="1"/>
      <c r="E118" s="1"/>
      <c r="F118" s="1"/>
    </row>
    <row r="119" spans="1:17">
      <c r="A119" s="1"/>
      <c r="B119" s="2"/>
      <c r="C119" s="1"/>
      <c r="D119" s="1"/>
      <c r="E119" s="1"/>
      <c r="F119" s="1"/>
    </row>
    <row r="120" spans="1:17">
      <c r="A120" s="1"/>
      <c r="B120" s="2"/>
      <c r="C120" s="1"/>
      <c r="D120" s="1"/>
      <c r="E120" s="1"/>
      <c r="F120" s="1"/>
    </row>
    <row r="121" spans="1:17">
      <c r="A121" s="1"/>
      <c r="B121" s="2"/>
      <c r="C121" s="1"/>
      <c r="D121" s="1"/>
      <c r="E121" s="1"/>
      <c r="F121" s="1"/>
    </row>
    <row r="122" spans="1:17">
      <c r="A122" s="1"/>
      <c r="B122" s="2"/>
      <c r="C122" s="1"/>
      <c r="D122" s="1"/>
      <c r="E122" s="1"/>
      <c r="F122" s="1"/>
    </row>
    <row r="123" spans="1:17">
      <c r="A123" s="1"/>
      <c r="B123" s="2"/>
      <c r="C123" s="1"/>
      <c r="D123" s="1"/>
      <c r="E123" s="1"/>
      <c r="F123" s="1"/>
    </row>
    <row r="124" spans="1:17">
      <c r="A124" s="1"/>
      <c r="B124" s="2"/>
      <c r="C124" s="1"/>
      <c r="D124" s="1"/>
      <c r="E124" s="1"/>
      <c r="F124" s="1"/>
    </row>
    <row r="125" spans="1:17">
      <c r="A125" s="1"/>
      <c r="B125" s="2"/>
      <c r="C125" s="1"/>
      <c r="D125" s="1"/>
      <c r="E125" s="1"/>
      <c r="F125" s="1"/>
    </row>
    <row r="126" spans="1:17">
      <c r="A126" s="1"/>
      <c r="B126" s="2"/>
      <c r="C126" s="1"/>
      <c r="D126" s="1"/>
      <c r="E126" s="1"/>
      <c r="F126" s="1"/>
    </row>
    <row r="127" spans="1:17">
      <c r="A127" s="1"/>
      <c r="B127" s="2"/>
      <c r="C127" s="1"/>
      <c r="D127" s="1"/>
      <c r="E127" s="1"/>
      <c r="F127" s="1"/>
    </row>
    <row r="128" spans="1:17">
      <c r="A128" s="1"/>
      <c r="B128" s="2"/>
      <c r="C128" s="1"/>
      <c r="D128" s="1"/>
      <c r="E128" s="1"/>
      <c r="F128" s="1"/>
    </row>
    <row r="129" spans="1:6">
      <c r="A129" s="1"/>
      <c r="B129" s="2"/>
      <c r="C129" s="1"/>
      <c r="D129" s="1"/>
      <c r="E129" s="1"/>
      <c r="F129" s="1"/>
    </row>
    <row r="130" spans="1:6">
      <c r="A130" s="1"/>
      <c r="B130" s="2"/>
      <c r="C130" s="1"/>
      <c r="D130" s="1"/>
      <c r="E130" s="1"/>
      <c r="F130" s="1"/>
    </row>
    <row r="131" spans="1:6">
      <c r="A131" s="1"/>
      <c r="B131" s="2"/>
      <c r="C131" s="1"/>
      <c r="D131" s="1"/>
      <c r="E131" s="1"/>
      <c r="F131" s="1"/>
    </row>
    <row r="132" spans="1:6">
      <c r="A132" s="1"/>
      <c r="B132" s="2"/>
      <c r="C132" s="1"/>
      <c r="D132" s="1"/>
      <c r="E132" s="1"/>
      <c r="F132" s="1"/>
    </row>
    <row r="133" spans="1:6">
      <c r="A133" s="1"/>
      <c r="B133" s="2"/>
      <c r="C133" s="1"/>
      <c r="D133" s="1"/>
      <c r="E133" s="1"/>
      <c r="F133" s="1"/>
    </row>
    <row r="134" spans="1:6">
      <c r="A134" s="1"/>
      <c r="B134" s="2"/>
      <c r="C134" s="1"/>
      <c r="D134" s="1"/>
      <c r="E134" s="1"/>
      <c r="F134" s="1"/>
    </row>
    <row r="135" spans="1:6">
      <c r="A135" s="1"/>
      <c r="B135" s="2"/>
      <c r="C135" s="1"/>
      <c r="D135" s="1"/>
      <c r="E135" s="1"/>
      <c r="F135" s="1"/>
    </row>
    <row r="136" spans="1:6">
      <c r="A136" s="1"/>
      <c r="B136" s="2"/>
      <c r="C136" s="1"/>
      <c r="D136" s="1"/>
      <c r="E136" s="1"/>
      <c r="F136" s="1"/>
    </row>
    <row r="137" spans="1:6">
      <c r="A137" s="1"/>
      <c r="B137" s="2"/>
      <c r="C137" s="1"/>
      <c r="D137" s="1"/>
      <c r="E137" s="1"/>
      <c r="F137" s="1"/>
    </row>
    <row r="138" spans="1:6">
      <c r="A138" s="1"/>
      <c r="B138" s="2"/>
      <c r="C138" s="1"/>
      <c r="D138" s="1"/>
      <c r="E138" s="1"/>
      <c r="F138" s="1"/>
    </row>
    <row r="139" spans="1:6">
      <c r="A139" s="1"/>
      <c r="B139" s="2"/>
      <c r="C139" s="1"/>
      <c r="D139" s="1"/>
      <c r="E139" s="1"/>
      <c r="F139" s="1"/>
    </row>
    <row r="140" spans="1:6">
      <c r="A140" s="1"/>
      <c r="B140" s="2"/>
      <c r="C140" s="1"/>
      <c r="D140" s="1"/>
      <c r="E140" s="1"/>
      <c r="F140" s="1"/>
    </row>
    <row r="141" spans="1:6">
      <c r="A141" s="1"/>
      <c r="B141" s="2"/>
      <c r="C141" s="1"/>
      <c r="D141" s="1"/>
      <c r="E141" s="1"/>
      <c r="F141" s="1"/>
    </row>
    <row r="142" spans="1:6">
      <c r="A142" s="1"/>
      <c r="B142" s="2"/>
      <c r="C142" s="1"/>
      <c r="D142" s="1"/>
      <c r="E142" s="1"/>
      <c r="F142" s="1"/>
    </row>
    <row r="143" spans="1:6">
      <c r="A143" s="1"/>
      <c r="B143" s="2"/>
      <c r="C143" s="1"/>
      <c r="D143" s="1"/>
      <c r="E143" s="1"/>
      <c r="F143" s="1"/>
    </row>
    <row r="144" spans="1:6">
      <c r="A144" s="1"/>
      <c r="B144" s="2"/>
      <c r="C144" s="1"/>
      <c r="D144" s="1"/>
      <c r="E144" s="1"/>
      <c r="F144" s="1"/>
    </row>
    <row r="145" spans="1:6">
      <c r="A145" s="1"/>
      <c r="B145" s="2"/>
      <c r="C145" s="1"/>
      <c r="D145" s="1"/>
      <c r="E145" s="1"/>
      <c r="F145" s="1"/>
    </row>
    <row r="146" spans="1:6">
      <c r="A146" s="1"/>
      <c r="B146" s="2"/>
      <c r="C146" s="1"/>
      <c r="D146" s="1"/>
      <c r="E146" s="1"/>
      <c r="F146" s="1"/>
    </row>
    <row r="147" spans="1:6">
      <c r="A147" s="1"/>
      <c r="B147" s="2"/>
      <c r="C147" s="1"/>
      <c r="D147" s="1"/>
      <c r="E147" s="1"/>
      <c r="F147" s="1"/>
    </row>
    <row r="148" spans="1:6">
      <c r="A148" s="1"/>
      <c r="B148" s="2"/>
      <c r="C148" s="1"/>
      <c r="D148" s="1"/>
      <c r="E148" s="1"/>
      <c r="F148" s="1"/>
    </row>
    <row r="149" spans="1:6">
      <c r="A149" s="1"/>
      <c r="B149" s="2"/>
      <c r="C149" s="1"/>
      <c r="D149" s="1"/>
      <c r="E149" s="1"/>
      <c r="F149" s="1"/>
    </row>
    <row r="150" spans="1:6">
      <c r="A150" s="1"/>
      <c r="B150" s="2"/>
      <c r="C150" s="1"/>
      <c r="D150" s="1"/>
      <c r="E150" s="1"/>
      <c r="F150" s="1"/>
    </row>
    <row r="151" spans="1:6">
      <c r="A151" s="1"/>
      <c r="B151" s="2"/>
      <c r="C151" s="1"/>
      <c r="D151" s="1"/>
      <c r="E151" s="1"/>
      <c r="F151" s="1"/>
    </row>
    <row r="152" spans="1:6">
      <c r="A152" s="1"/>
      <c r="B152" s="2"/>
      <c r="C152" s="1"/>
      <c r="D152" s="1"/>
      <c r="E152" s="1"/>
      <c r="F152" s="1"/>
    </row>
    <row r="153" spans="1:6">
      <c r="A153" s="1"/>
      <c r="B153" s="2"/>
      <c r="C153" s="1"/>
      <c r="D153" s="1"/>
      <c r="E153" s="1"/>
      <c r="F153" s="1"/>
    </row>
    <row r="154" spans="1:6">
      <c r="A154" s="1"/>
      <c r="B154" s="2"/>
      <c r="C154" s="1"/>
      <c r="D154" s="1"/>
      <c r="E154" s="1"/>
      <c r="F154" s="1"/>
    </row>
    <row r="155" spans="1:6">
      <c r="A155" s="1"/>
      <c r="B155" s="2"/>
      <c r="C155" s="1"/>
      <c r="D155" s="1"/>
      <c r="E155" s="1"/>
      <c r="F155" s="1"/>
    </row>
    <row r="156" spans="1:6">
      <c r="A156" s="1"/>
      <c r="B156" s="2"/>
      <c r="C156" s="1"/>
      <c r="D156" s="1"/>
      <c r="E156" s="1"/>
      <c r="F156" s="1"/>
    </row>
    <row r="157" spans="1:6">
      <c r="A157" s="1"/>
      <c r="B157" s="2"/>
      <c r="C157" s="1"/>
      <c r="D157" s="1"/>
      <c r="E157" s="1"/>
      <c r="F157" s="1"/>
    </row>
    <row r="158" spans="1:6">
      <c r="A158" s="1"/>
      <c r="B158" s="2"/>
      <c r="C158" s="1"/>
      <c r="D158" s="1"/>
      <c r="E158" s="1"/>
      <c r="F158" s="1"/>
    </row>
    <row r="159" spans="1:6">
      <c r="A159" s="1"/>
      <c r="B159" s="2"/>
      <c r="C159" s="1"/>
      <c r="D159" s="1"/>
      <c r="E159" s="1"/>
      <c r="F159" s="1"/>
    </row>
    <row r="160" spans="1:6">
      <c r="A160" s="1"/>
      <c r="B160" s="2"/>
      <c r="C160" s="1"/>
      <c r="D160" s="1"/>
      <c r="E160" s="1"/>
      <c r="F160" s="1"/>
    </row>
    <row r="161" spans="1:6">
      <c r="A161" s="1"/>
      <c r="B161" s="2"/>
      <c r="C161" s="1"/>
      <c r="D161" s="1"/>
      <c r="E161" s="1"/>
      <c r="F161" s="1"/>
    </row>
    <row r="162" spans="1:6">
      <c r="A162" s="1"/>
      <c r="B162" s="2"/>
      <c r="C162" s="1"/>
      <c r="D162" s="1"/>
      <c r="E162" s="1"/>
      <c r="F162" s="1"/>
    </row>
    <row r="163" spans="1:6">
      <c r="A163" s="1"/>
      <c r="B163" s="2"/>
      <c r="C163" s="1"/>
      <c r="D163" s="1"/>
      <c r="E163" s="1"/>
      <c r="F163" s="1"/>
    </row>
    <row r="164" spans="1:6">
      <c r="A164" s="1"/>
      <c r="B164" s="2"/>
      <c r="C164" s="1"/>
      <c r="D164" s="1"/>
      <c r="E164" s="1"/>
      <c r="F164" s="1"/>
    </row>
    <row r="165" spans="1:6">
      <c r="A165" s="1"/>
      <c r="B165" s="2"/>
      <c r="C165" s="1"/>
      <c r="D165" s="1"/>
      <c r="E165" s="1"/>
      <c r="F165" s="1"/>
    </row>
    <row r="166" spans="1:6">
      <c r="A166" s="1"/>
      <c r="B166" s="2"/>
      <c r="C166" s="1"/>
      <c r="D166" s="1"/>
      <c r="E166" s="1"/>
      <c r="F166" s="1"/>
    </row>
    <row r="167" spans="1:6">
      <c r="A167" s="1"/>
      <c r="B167" s="2"/>
      <c r="C167" s="1"/>
      <c r="D167" s="1"/>
      <c r="E167" s="1"/>
      <c r="F167" s="1"/>
    </row>
    <row r="168" spans="1:6">
      <c r="A168" s="1"/>
      <c r="B168" s="2"/>
      <c r="C168" s="1"/>
      <c r="D168" s="1"/>
      <c r="E168" s="1"/>
      <c r="F168" s="1"/>
    </row>
    <row r="169" spans="1:6">
      <c r="A169" s="1"/>
      <c r="B169" s="2"/>
      <c r="C169" s="1"/>
      <c r="D169" s="1"/>
      <c r="E169" s="1"/>
      <c r="F169" s="1"/>
    </row>
    <row r="170" spans="1:6">
      <c r="A170" s="1"/>
      <c r="B170" s="2"/>
      <c r="C170" s="1"/>
      <c r="D170" s="1"/>
      <c r="E170" s="1"/>
      <c r="F170" s="1"/>
    </row>
    <row r="171" spans="1:6">
      <c r="A171" s="1"/>
      <c r="B171" s="2"/>
      <c r="C171" s="1"/>
      <c r="D171" s="1"/>
      <c r="E171" s="1"/>
      <c r="F171" s="1"/>
    </row>
    <row r="172" spans="1:6">
      <c r="A172" s="1"/>
      <c r="B172" s="2"/>
      <c r="C172" s="1"/>
      <c r="D172" s="1"/>
      <c r="E172" s="1"/>
      <c r="F172" s="1"/>
    </row>
    <row r="173" spans="1:6">
      <c r="A173" s="1"/>
      <c r="B173" s="2"/>
      <c r="C173" s="1"/>
      <c r="D173" s="1"/>
      <c r="E173" s="1"/>
      <c r="F173" s="1"/>
    </row>
    <row r="174" spans="1:6">
      <c r="A174" s="1"/>
      <c r="B174" s="2"/>
      <c r="C174" s="1"/>
      <c r="D174" s="1"/>
      <c r="E174" s="1"/>
      <c r="F174" s="1"/>
    </row>
    <row r="175" spans="1:6">
      <c r="A175" s="1"/>
      <c r="B175" s="2"/>
      <c r="C175" s="1"/>
      <c r="D175" s="1"/>
      <c r="E175" s="1"/>
      <c r="F175" s="1"/>
    </row>
    <row r="176" spans="1:6">
      <c r="A176" s="1"/>
      <c r="B176" s="2"/>
      <c r="C176" s="1"/>
      <c r="D176" s="1"/>
      <c r="E176" s="1"/>
      <c r="F176" s="1"/>
    </row>
    <row r="177" spans="1:6">
      <c r="A177" s="1"/>
      <c r="B177" s="2"/>
      <c r="C177" s="1"/>
      <c r="D177" s="1"/>
      <c r="E177" s="1"/>
      <c r="F177" s="1"/>
    </row>
    <row r="178" spans="1:6">
      <c r="A178" s="1"/>
      <c r="B178" s="2"/>
      <c r="C178" s="1"/>
      <c r="D178" s="1"/>
      <c r="E178" s="1"/>
      <c r="F178" s="1"/>
    </row>
    <row r="179" spans="1:6">
      <c r="A179" s="1"/>
      <c r="B179" s="2"/>
      <c r="C179" s="1"/>
      <c r="D179" s="1"/>
      <c r="E179" s="1"/>
      <c r="F179" s="1"/>
    </row>
    <row r="180" spans="1:6">
      <c r="A180" s="1"/>
      <c r="B180" s="2"/>
      <c r="C180" s="1"/>
      <c r="D180" s="1"/>
      <c r="E180" s="1"/>
      <c r="F180" s="1"/>
    </row>
    <row r="181" spans="1:6">
      <c r="A181" s="1"/>
      <c r="B181" s="2"/>
      <c r="C181" s="1"/>
      <c r="D181" s="1"/>
      <c r="E181" s="1"/>
      <c r="F181" s="1"/>
    </row>
    <row r="182" spans="1:6">
      <c r="A182" s="1"/>
      <c r="B182" s="2"/>
      <c r="C182" s="1"/>
      <c r="D182" s="1"/>
      <c r="E182" s="1"/>
      <c r="F182" s="1"/>
    </row>
    <row r="183" spans="1:6">
      <c r="A183" s="1"/>
      <c r="B183" s="2"/>
      <c r="C183" s="1"/>
      <c r="D183" s="1"/>
      <c r="E183" s="1"/>
      <c r="F183" s="1"/>
    </row>
    <row r="184" spans="1:6">
      <c r="A184" s="1"/>
      <c r="B184" s="2"/>
      <c r="C184" s="1"/>
      <c r="D184" s="1"/>
      <c r="E184" s="1"/>
      <c r="F184" s="1"/>
    </row>
    <row r="185" spans="1:6">
      <c r="A185" s="1"/>
      <c r="B185" s="2"/>
      <c r="C185" s="1"/>
      <c r="D185" s="1"/>
      <c r="E185" s="1"/>
      <c r="F185" s="1"/>
    </row>
    <row r="186" spans="1:6">
      <c r="A186" s="1"/>
      <c r="B186" s="2"/>
      <c r="C186" s="1"/>
      <c r="D186" s="1"/>
      <c r="E186" s="1"/>
      <c r="F186" s="1"/>
    </row>
    <row r="187" spans="1:6">
      <c r="A187" s="1"/>
      <c r="B187" s="2"/>
      <c r="C187" s="1"/>
      <c r="D187" s="1"/>
      <c r="E187" s="1"/>
      <c r="F187" s="1"/>
    </row>
    <row r="188" spans="1:6">
      <c r="A188" s="1"/>
      <c r="B188" s="2"/>
      <c r="C188" s="1"/>
      <c r="D188" s="1"/>
      <c r="E188" s="1"/>
      <c r="F188" s="1"/>
    </row>
    <row r="189" spans="1:6">
      <c r="A189" s="1"/>
      <c r="B189" s="2"/>
      <c r="C189" s="1"/>
      <c r="D189" s="1"/>
      <c r="E189" s="1"/>
      <c r="F189" s="1"/>
    </row>
    <row r="190" spans="1:6">
      <c r="A190" s="1"/>
      <c r="B190" s="2"/>
      <c r="C190" s="1"/>
      <c r="D190" s="1"/>
      <c r="E190" s="1"/>
      <c r="F190" s="1"/>
    </row>
    <row r="191" spans="1:6">
      <c r="A191" s="1"/>
      <c r="B191" s="2"/>
      <c r="C191" s="1"/>
      <c r="D191" s="1"/>
      <c r="E191" s="1"/>
      <c r="F191" s="1"/>
    </row>
    <row r="192" spans="1:6">
      <c r="A192" s="1"/>
      <c r="B192" s="2"/>
      <c r="C192" s="1"/>
      <c r="D192" s="1"/>
      <c r="E192" s="1"/>
      <c r="F192" s="1"/>
    </row>
    <row r="193" spans="1:6">
      <c r="A193" s="1"/>
      <c r="B193" s="2"/>
      <c r="C193" s="1"/>
      <c r="D193" s="1"/>
      <c r="E193" s="1"/>
      <c r="F193" s="1"/>
    </row>
    <row r="194" spans="1:6">
      <c r="A194" s="1"/>
      <c r="B194" s="2"/>
      <c r="C194" s="1"/>
      <c r="D194" s="1"/>
      <c r="E194" s="1"/>
      <c r="F194" s="1"/>
    </row>
    <row r="195" spans="1:6">
      <c r="A195" s="1"/>
      <c r="B195" s="2"/>
      <c r="C195" s="1"/>
      <c r="D195" s="1"/>
      <c r="E195" s="1"/>
      <c r="F195" s="1"/>
    </row>
    <row r="196" spans="1:6">
      <c r="A196" s="1"/>
      <c r="B196" s="2"/>
      <c r="C196" s="1"/>
      <c r="D196" s="1"/>
      <c r="E196" s="1"/>
      <c r="F196" s="1"/>
    </row>
    <row r="197" spans="1:6">
      <c r="A197" s="1"/>
      <c r="B197" s="2"/>
      <c r="C197" s="1"/>
      <c r="D197" s="1"/>
      <c r="E197" s="1"/>
      <c r="F197" s="1"/>
    </row>
    <row r="198" spans="1:6">
      <c r="A198" s="1"/>
      <c r="B198" s="2"/>
      <c r="C198" s="1"/>
      <c r="D198" s="1"/>
      <c r="E198" s="1"/>
      <c r="F198" s="1"/>
    </row>
    <row r="199" spans="1:6">
      <c r="A199" s="1"/>
      <c r="B199" s="2"/>
      <c r="C199" s="1"/>
      <c r="D199" s="1"/>
      <c r="E199" s="1"/>
      <c r="F199" s="1"/>
    </row>
    <row r="200" spans="1:6">
      <c r="A200" s="1"/>
      <c r="B200" s="2"/>
      <c r="C200" s="1"/>
      <c r="D200" s="1"/>
      <c r="E200" s="1"/>
      <c r="F200" s="1"/>
    </row>
    <row r="201" spans="1:6">
      <c r="A201" s="1"/>
      <c r="B201" s="2"/>
      <c r="C201" s="1"/>
      <c r="D201" s="1"/>
      <c r="E201" s="1"/>
      <c r="F201" s="1"/>
    </row>
    <row r="202" spans="1:6">
      <c r="A202" s="1"/>
      <c r="B202" s="2"/>
      <c r="C202" s="1"/>
      <c r="D202" s="1"/>
      <c r="E202" s="1"/>
      <c r="F202" s="1"/>
    </row>
  </sheetData>
  <mergeCells count="2">
    <mergeCell ref="N1:Q1"/>
    <mergeCell ref="C1:F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Live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Colton Dick</dc:creator>
  <cp:lastModifiedBy>Colton Dick</cp:lastModifiedBy>
  <dcterms:created xsi:type="dcterms:W3CDTF">2011-03-21T18:37:05Z</dcterms:created>
  <dcterms:modified xsi:type="dcterms:W3CDTF">2011-03-21T18:58:35Z</dcterms:modified>
</cp:coreProperties>
</file>